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usfirst-my.sharepoint.com/personal/fhanlon_firstinspires_org/Documents/Misc/Regional Planning Guides/2025 Season/"/>
    </mc:Choice>
  </mc:AlternateContent>
  <xr:revisionPtr revIDLastSave="169" documentId="8_{1A344EEA-8E76-4EED-BB31-F7175817B49B}" xr6:coauthVersionLast="47" xr6:coauthVersionMax="47" xr10:uidLastSave="{D6832234-DC64-4685-A2DF-E5D9AFFB9B3B}"/>
  <bookViews>
    <workbookView xWindow="-120" yWindow="-120" windowWidth="29040" windowHeight="15840" xr2:uid="{00000000-000D-0000-FFFF-FFFF00000000}"/>
  </bookViews>
  <sheets>
    <sheet name="Deadlines" sheetId="1" r:id="rId1"/>
    <sheet name="Event Data" sheetId="2" r:id="rId2"/>
    <sheet name="Task List - New" sheetId="3" r:id="rId3"/>
    <sheet name="Detailed Schedule" sheetId="4" r:id="rId4"/>
    <sheet name="2025 VOLUNTEERS" sheetId="5" r:id="rId5"/>
    <sheet name="Contacts and Planning Committee" sheetId="6" r:id="rId6"/>
    <sheet name="Food Schedule" sheetId="7" r:id="rId7"/>
    <sheet name="Set up Areas-Specs" sheetId="8" r:id="rId8"/>
    <sheet name="Guest Speakers" sheetId="9" r:id="rId9"/>
    <sheet name="2020 Volunteers" sheetId="10" state="hidden" r:id="rId10"/>
    <sheet name="Capacity" sheetId="11" state="hidden" r:id="rId11"/>
    <sheet name="Other items" sheetId="12" state="hidden" r:id="rId12"/>
    <sheet name="Humber 2020 Detailed Schedule" sheetId="13" state="hidden" r:id="rId13"/>
    <sheet name="Waterloo 2020 Detailed Schedule" sheetId="14" state="hidden" r:id="rId14"/>
    <sheet name="Windsor 2020 Detailed Schedule" sheetId="15" state="hidden" r:id="rId15"/>
    <sheet name="North Bay 2019 Detailed Scehdul" sheetId="16" state="hidden" r:id="rId16"/>
    <sheet name="Durham 2020 Detailed Schedule" sheetId="17" state="hidden" r:id="rId17"/>
    <sheet name="Carleton 2020 Detailed Schedule" sheetId="18" state="hidden" r:id="rId18"/>
    <sheet name="McMaster 2020 Detailed Schedule" sheetId="19" state="hidden" r:id="rId19"/>
    <sheet name="Georgian 2020 Detailed Scehdule" sheetId="20" state="hidden" r:id="rId20"/>
    <sheet name="York 2019 Detailed Schedule" sheetId="21" state="hidden" r:id="rId21"/>
    <sheet name="Ryerson 2020 Detailed Schedule" sheetId="22" state="hidden" r:id="rId22"/>
  </sheets>
  <definedNames>
    <definedName name="EventFTA">'Event Data'!$B$13</definedName>
    <definedName name="EventName">'Event Data'!$B$4</definedName>
    <definedName name="EventStartDate">'Event Data'!$B$5</definedName>
    <definedName name="EventVC">'Event Data'!$B$12</definedName>
    <definedName name="EventYear">'Event Data'!$B$6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6" roundtripDataChecksum="cTcPtvsVFfe+CZG3wZvvVKuFDb3I1CsXPmQDdf8uhVk="/>
    </ext>
  </extLst>
</workbook>
</file>

<file path=xl/calcChain.xml><?xml version="1.0" encoding="utf-8"?>
<calcChain xmlns="http://schemas.openxmlformats.org/spreadsheetml/2006/main">
  <c r="P45" i="22" l="1"/>
  <c r="P42" i="22"/>
  <c r="P27" i="22"/>
  <c r="I38" i="21"/>
  <c r="D59" i="17"/>
  <c r="D43" i="17"/>
  <c r="D42" i="17"/>
  <c r="D41" i="17"/>
  <c r="L137" i="10"/>
  <c r="K137" i="10"/>
  <c r="J137" i="10"/>
  <c r="I137" i="10"/>
  <c r="E135" i="10"/>
  <c r="D135" i="10"/>
  <c r="A94" i="10"/>
  <c r="L93" i="10"/>
  <c r="K93" i="10"/>
  <c r="J93" i="10"/>
  <c r="I93" i="10"/>
  <c r="E93" i="10"/>
  <c r="D93" i="10"/>
  <c r="C93" i="10"/>
  <c r="L92" i="10"/>
  <c r="L136" i="10" s="1"/>
  <c r="K92" i="10"/>
  <c r="K136" i="10" s="1"/>
  <c r="J92" i="10"/>
  <c r="J136" i="10" s="1"/>
  <c r="I92" i="10"/>
  <c r="I136" i="10" s="1"/>
  <c r="E92" i="10"/>
  <c r="E137" i="10" s="1"/>
  <c r="D92" i="10"/>
  <c r="C92" i="10"/>
  <c r="A76" i="10"/>
  <c r="A75" i="10"/>
  <c r="A74" i="10"/>
  <c r="A73" i="10"/>
  <c r="A72" i="10"/>
  <c r="A71" i="10"/>
  <c r="A70" i="10"/>
  <c r="A69" i="10"/>
  <c r="A68" i="10"/>
  <c r="A67" i="10"/>
  <c r="A66" i="10"/>
  <c r="A65" i="10"/>
  <c r="A64" i="10"/>
  <c r="A63" i="10"/>
  <c r="A62" i="10"/>
  <c r="A61" i="10"/>
  <c r="A60" i="10"/>
  <c r="A59" i="10"/>
  <c r="A58" i="10"/>
  <c r="A57" i="10"/>
  <c r="A56" i="10"/>
  <c r="A55" i="10"/>
  <c r="A54" i="10"/>
  <c r="F53" i="10"/>
  <c r="F52" i="10"/>
  <c r="A38" i="10"/>
  <c r="A37" i="10"/>
  <c r="A32" i="10"/>
  <c r="A31" i="10"/>
  <c r="A30" i="10"/>
  <c r="F29" i="10"/>
  <c r="F28" i="10"/>
  <c r="F27" i="10"/>
  <c r="F26" i="10"/>
  <c r="F25" i="10"/>
  <c r="F24" i="10"/>
  <c r="A24" i="10"/>
  <c r="F23" i="10"/>
  <c r="F22" i="10"/>
  <c r="F21" i="10"/>
  <c r="F20" i="10"/>
  <c r="F19" i="10"/>
  <c r="F18" i="10"/>
  <c r="F17" i="10"/>
  <c r="F16" i="10"/>
  <c r="F15" i="10"/>
  <c r="F14" i="10"/>
  <c r="A14" i="10"/>
  <c r="F13" i="10"/>
  <c r="F12" i="10"/>
  <c r="F11" i="10"/>
  <c r="F10" i="10"/>
  <c r="F9" i="10"/>
  <c r="F8" i="10"/>
  <c r="F7" i="10"/>
  <c r="I1" i="10"/>
  <c r="J7" i="8"/>
  <c r="I7" i="8"/>
  <c r="H7" i="8"/>
  <c r="G7" i="8"/>
  <c r="S20" i="7"/>
  <c r="G20" i="7"/>
  <c r="A20" i="7"/>
  <c r="G19" i="7"/>
  <c r="S19" i="7" s="1"/>
  <c r="A19" i="7"/>
  <c r="G18" i="7"/>
  <c r="S18" i="7" s="1"/>
  <c r="A18" i="7"/>
  <c r="G17" i="7"/>
  <c r="S17" i="7" s="1"/>
  <c r="A17" i="7"/>
  <c r="S16" i="7"/>
  <c r="G16" i="7"/>
  <c r="A16" i="7"/>
  <c r="G15" i="7"/>
  <c r="S15" i="7" s="1"/>
  <c r="A15" i="7"/>
  <c r="G14" i="7"/>
  <c r="S14" i="7" s="1"/>
  <c r="A14" i="7"/>
  <c r="G13" i="7"/>
  <c r="S13" i="7" s="1"/>
  <c r="A13" i="7"/>
  <c r="S12" i="7"/>
  <c r="G12" i="7"/>
  <c r="A12" i="7"/>
  <c r="G11" i="7"/>
  <c r="S11" i="7" s="1"/>
  <c r="A11" i="7"/>
  <c r="G10" i="7"/>
  <c r="S10" i="7" s="1"/>
  <c r="A10" i="7"/>
  <c r="G9" i="7"/>
  <c r="S9" i="7" s="1"/>
  <c r="A9" i="7"/>
  <c r="S8" i="7"/>
  <c r="G8" i="7"/>
  <c r="A8" i="7"/>
  <c r="G7" i="7"/>
  <c r="S7" i="7" s="1"/>
  <c r="A7" i="7"/>
  <c r="G6" i="7"/>
  <c r="S6" i="7" s="1"/>
  <c r="A6" i="7"/>
  <c r="G5" i="7"/>
  <c r="S5" i="7" s="1"/>
  <c r="A5" i="7"/>
  <c r="S4" i="7"/>
  <c r="G4" i="7"/>
  <c r="A4" i="7"/>
  <c r="G3" i="7"/>
  <c r="S3" i="7" s="1"/>
  <c r="A3" i="7"/>
  <c r="G2" i="7"/>
  <c r="S2" i="7" s="1"/>
  <c r="A2" i="7"/>
  <c r="A1" i="6"/>
  <c r="M139" i="5"/>
  <c r="L139" i="5"/>
  <c r="K139" i="5"/>
  <c r="J139" i="5"/>
  <c r="I139" i="5"/>
  <c r="E139" i="5"/>
  <c r="D139" i="5"/>
  <c r="M88" i="5"/>
  <c r="L88" i="5"/>
  <c r="K88" i="5"/>
  <c r="J88" i="5"/>
  <c r="E88" i="5"/>
  <c r="D88" i="5"/>
  <c r="M87" i="5"/>
  <c r="L87" i="5"/>
  <c r="K87" i="5"/>
  <c r="J87" i="5"/>
  <c r="E87" i="5"/>
  <c r="D87" i="5"/>
  <c r="F7" i="5"/>
  <c r="J1" i="5"/>
  <c r="G1" i="4"/>
  <c r="A88" i="4" s="1"/>
  <c r="A1" i="4"/>
  <c r="J141" i="5" l="1"/>
  <c r="C87" i="5"/>
  <c r="K140" i="5"/>
  <c r="L140" i="5"/>
  <c r="C88" i="5"/>
  <c r="K141" i="5"/>
  <c r="M141" i="5"/>
  <c r="E141" i="5"/>
  <c r="E140" i="5"/>
  <c r="J140" i="5"/>
  <c r="E136" i="10"/>
  <c r="A4" i="4"/>
  <c r="L141" i="5"/>
  <c r="A18" i="4"/>
  <c r="A53" i="4"/>
  <c r="M1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6" authorId="0" shapeId="0" xr:uid="{00000000-0006-0000-0900-000001000000}">
      <text>
        <r>
          <rPr>
            <sz val="10"/>
            <color rgb="FF000000"/>
            <rFont val="Arial"/>
            <family val="2"/>
            <scheme val="minor"/>
          </rPr>
          <t>======
ID#AAABPH-_wzk
Please note that you take special attention to the the below when recruiting for Judge Advisor Assistant Role. The general roles, responsibilities and criteria are mentioned here, please also note the 2 additional items below that need to be considered when recruiting for this role    (2024-06-03 13:22:22)
- Judge advisor assistants cannot be a parent of a student participating in the FRC program.  
- Judge advisor assistants cannot be an FRC mentor (active or not)
	-Arti Javeri</t>
        </r>
      </text>
    </comment>
  </commentList>
  <extLst>
    <ext xmlns:r="http://schemas.openxmlformats.org/officeDocument/2006/relationships" uri="GoogleSheetsCustomDataVersion2">
      <go:sheetsCustomData xmlns:go="http://customooxmlschemas.google.com/" r:id="rId1" roundtripDataSignature="AMtx7mgkQmHPoFy9mU7sgJ9upGJ9Q/bnig=="/>
    </ext>
  </extLst>
</comments>
</file>

<file path=xl/sharedStrings.xml><?xml version="1.0" encoding="utf-8"?>
<sst xmlns="http://schemas.openxmlformats.org/spreadsheetml/2006/main" count="2893" uniqueCount="1584">
  <si>
    <t>Date</t>
  </si>
  <si>
    <t>Item</t>
  </si>
  <si>
    <t>Complete</t>
  </si>
  <si>
    <t>Event locations and dates</t>
  </si>
  <si>
    <t>Confirm # of field perimeters in use for season</t>
  </si>
  <si>
    <t>Plan for consent  &amp; release forms</t>
  </si>
  <si>
    <t>Any final changes for additional play fee ($500 or $1000)</t>
  </si>
  <si>
    <t>Nomination of Sr. VC  ***sept 15th</t>
  </si>
  <si>
    <t>Nomination of SR JA   ***sept 15th</t>
  </si>
  <si>
    <t>Nomination of SR Head Ref</t>
  </si>
  <si>
    <t>Nomination of SR LRI</t>
  </si>
  <si>
    <t>Nomination of event VC's</t>
  </si>
  <si>
    <t>Nomination of event JA's</t>
  </si>
  <si>
    <t>Nomination of event LRI's</t>
  </si>
  <si>
    <t>Nomination of FTA's &amp; who is lead FTA</t>
  </si>
  <si>
    <t>Program book coordinator for district champ book, quantity, shipping info</t>
  </si>
  <si>
    <t>Finalize # of key volunteers to be trained at HQ and who they are</t>
  </si>
  <si>
    <t>Dean's List Award Judge Manager</t>
  </si>
  <si>
    <t>Finalize DLA interview process</t>
  </si>
  <si>
    <t>Provide shipping address and contact info for carpet shipment</t>
  </si>
  <si>
    <t>Additional Event registration method (waitlist or 1st come first serve)</t>
  </si>
  <si>
    <t>FMS and Game specific road cases - back at HQ post the off season</t>
  </si>
  <si>
    <t>deadline to add an event; this would be in instances of unexpected team growth</t>
  </si>
  <si>
    <t>Volunteer of the year award - name to HQ</t>
  </si>
  <si>
    <t>Public Schedules due for all events</t>
  </si>
  <si>
    <t>1 week post kick off</t>
  </si>
  <si>
    <t>All kick off kits are due back at HQ</t>
  </si>
  <si>
    <t>Provide shipping address &amp; contact info for additional shipments during season; if possible, the event venues</t>
  </si>
  <si>
    <t>FMS Shipping address</t>
  </si>
  <si>
    <t>Shipment address for awards, game specifics &amp; other items pre season</t>
  </si>
  <si>
    <t>Provide name(s) to have access to box for event management</t>
  </si>
  <si>
    <t>District Champ. Program book deadlines</t>
  </si>
  <si>
    <t>Spare parts back to HQ</t>
  </si>
  <si>
    <t>District year end report</t>
  </si>
  <si>
    <t>?</t>
  </si>
  <si>
    <t>Certificate of Insurance is due each year based on your insurance renewal date</t>
  </si>
  <si>
    <t>Event Data Sheet</t>
  </si>
  <si>
    <t>Variable</t>
  </si>
  <si>
    <t>Value</t>
  </si>
  <si>
    <t>EventName</t>
  </si>
  <si>
    <t>TBD</t>
  </si>
  <si>
    <t>Fill in values here to have them propagate through the document</t>
  </si>
  <si>
    <t>EventStartDate</t>
  </si>
  <si>
    <t>EventYear</t>
  </si>
  <si>
    <t>EventElectrical</t>
  </si>
  <si>
    <t>EventAV</t>
  </si>
  <si>
    <t>EventLead</t>
  </si>
  <si>
    <t>EventLeadAssist</t>
  </si>
  <si>
    <t>EventManager</t>
  </si>
  <si>
    <t>EventVC</t>
  </si>
  <si>
    <t>EventFTA</t>
  </si>
  <si>
    <t>Task</t>
  </si>
  <si>
    <t>Responsibility</t>
  </si>
  <si>
    <t>Due Date</t>
  </si>
  <si>
    <t>Completed</t>
  </si>
  <si>
    <t>Reference Link</t>
  </si>
  <si>
    <t>Event Specific Information</t>
  </si>
  <si>
    <t>Comments</t>
  </si>
  <si>
    <t>EVENT DETAILS</t>
  </si>
  <si>
    <t>Confirm Event dates</t>
  </si>
  <si>
    <t>Venue Shipping Information</t>
  </si>
  <si>
    <t>Fork Lift Booked</t>
  </si>
  <si>
    <t>Floor Covering Confirmed</t>
  </si>
  <si>
    <r>
      <rPr>
        <sz val="11"/>
        <color theme="1"/>
        <rFont val="Arial"/>
        <family val="2"/>
      </rPr>
      <t xml:space="preserve">Machine Shop (Venue or </t>
    </r>
    <r>
      <rPr>
        <i/>
        <sz val="11"/>
        <color theme="1"/>
        <rFont val="Arial"/>
        <family val="2"/>
      </rPr>
      <t xml:space="preserve">FIRST </t>
    </r>
    <r>
      <rPr>
        <sz val="11"/>
        <color theme="1"/>
        <rFont val="Arial"/>
        <family val="2"/>
      </rPr>
      <t>to be identified)</t>
    </r>
  </si>
  <si>
    <t>Event Carpet Team Confirmed</t>
  </si>
  <si>
    <t>Load-in Map</t>
  </si>
  <si>
    <t>Load In Schedule Confirmed</t>
  </si>
  <si>
    <t xml:space="preserve">Complete Set up Specifications Sheet </t>
  </si>
  <si>
    <t>Is a Chair/Table Supplier Required?</t>
  </si>
  <si>
    <r>
      <rPr>
        <i/>
        <sz val="11"/>
        <color theme="1"/>
        <rFont val="Arial"/>
        <family val="2"/>
      </rPr>
      <t>FIRST</t>
    </r>
    <r>
      <rPr>
        <sz val="11"/>
        <color theme="1"/>
        <rFont val="Arial"/>
        <family val="2"/>
      </rPr>
      <t xml:space="preserve"> Truck Arrival Time to Venue</t>
    </r>
  </si>
  <si>
    <r>
      <rPr>
        <i/>
        <sz val="11"/>
        <color theme="1"/>
        <rFont val="Arial"/>
        <family val="2"/>
      </rPr>
      <t>FIRST</t>
    </r>
    <r>
      <rPr>
        <sz val="11"/>
        <color theme="1"/>
        <rFont val="Arial"/>
        <family val="2"/>
      </rPr>
      <t xml:space="preserve"> Truck Departure Time from Venue</t>
    </r>
  </si>
  <si>
    <t>Pit Map Created</t>
  </si>
  <si>
    <t>Floor Plan / Venue Layout Created</t>
  </si>
  <si>
    <t>Floor Plan / Venue Layout Approved by AV</t>
  </si>
  <si>
    <t>Floor Plan / Venue Layout Approved by FTA</t>
  </si>
  <si>
    <t xml:space="preserve">Request for Additional Required Rooms </t>
  </si>
  <si>
    <t xml:space="preserve">     Event Office</t>
  </si>
  <si>
    <t xml:space="preserve">     Judge Deliberation Room</t>
  </si>
  <si>
    <r>
      <rPr>
        <sz val="11"/>
        <color theme="1"/>
        <rFont val="Arial"/>
        <family val="2"/>
      </rPr>
      <t xml:space="preserve">     Judging Interview Room - </t>
    </r>
    <r>
      <rPr>
        <i/>
        <sz val="11"/>
        <color theme="1"/>
        <rFont val="Arial"/>
        <family val="2"/>
      </rPr>
      <t>FIRST</t>
    </r>
    <r>
      <rPr>
        <sz val="11"/>
        <color theme="1"/>
        <rFont val="Arial"/>
        <family val="2"/>
      </rPr>
      <t xml:space="preserve"> Impact Award</t>
    </r>
  </si>
  <si>
    <t xml:space="preserve">     Judging Interview Room - Dean's List Award</t>
  </si>
  <si>
    <t xml:space="preserve">     Quiet Room</t>
  </si>
  <si>
    <t xml:space="preserve">     Multi-Faith Prayer Room</t>
  </si>
  <si>
    <t xml:space="preserve">     Volunteer Lounge</t>
  </si>
  <si>
    <t xml:space="preserve">     All Gender Restroom</t>
  </si>
  <si>
    <t xml:space="preserve">     Breastfeeding Room</t>
  </si>
  <si>
    <t>Final Confirmation of Rooms</t>
  </si>
  <si>
    <t>Safety Review</t>
  </si>
  <si>
    <t>Insurance Certificate</t>
  </si>
  <si>
    <t>Cable Covers / Wheelchair Cable Covers</t>
  </si>
  <si>
    <t>Emergency Document</t>
  </si>
  <si>
    <t>Establish Planning Committee</t>
  </si>
  <si>
    <t>EMT</t>
  </si>
  <si>
    <t>Security</t>
  </si>
  <si>
    <t>Confirm Contact Information</t>
  </si>
  <si>
    <t>Regular Meetings Occurring</t>
  </si>
  <si>
    <t>Reflection/Feedback Meeting</t>
  </si>
  <si>
    <t>AV</t>
  </si>
  <si>
    <t>Venue Walkthrough (AV &amp; Electical Company)</t>
  </si>
  <si>
    <t>Request Venue/Sponsorship Videos</t>
  </si>
  <si>
    <t>Update Google Drive Folder with Revised Videos</t>
  </si>
  <si>
    <t>CATERING</t>
  </si>
  <si>
    <t>Initial Catering Meeting (obtain menu samples/pricing)</t>
  </si>
  <si>
    <t>Review Menu with Jaeleen</t>
  </si>
  <si>
    <t>Finalize Menu with Catering Company</t>
  </si>
  <si>
    <t>Retreive all Dietary Restrictions</t>
  </si>
  <si>
    <t>Volunteer Coordinator</t>
  </si>
  <si>
    <t>Send final Numbers &amp; Dietary Restrictions</t>
  </si>
  <si>
    <t>Catering Numbers, Dietary Restrictions &amp; Times Confirmed</t>
  </si>
  <si>
    <t>TEAM COMMUNICATIONS</t>
  </si>
  <si>
    <t>Press/Media Releases</t>
  </si>
  <si>
    <t>Land Acknowledgement</t>
  </si>
  <si>
    <t>Team Communications #1</t>
  </si>
  <si>
    <t>Media invites</t>
  </si>
  <si>
    <t>Prepare Venue Communications Plan</t>
  </si>
  <si>
    <t>Prepare Social Media Plan (handles, hashtags, etc.)</t>
  </si>
  <si>
    <t>Team Communication #2 (including carpet removal)</t>
  </si>
  <si>
    <t>Script</t>
  </si>
  <si>
    <t>Team Communication #3</t>
  </si>
  <si>
    <t>MEDIA/MARKETING</t>
  </si>
  <si>
    <t>T-Shirts</t>
  </si>
  <si>
    <t>Program Book</t>
  </si>
  <si>
    <t>Team Social (optional)</t>
  </si>
  <si>
    <t>Invite Guest Speakers</t>
  </si>
  <si>
    <t>Confirm Guest Speakers</t>
  </si>
  <si>
    <t>Invite VIPs (optional)</t>
  </si>
  <si>
    <t>VIP List Confirmed</t>
  </si>
  <si>
    <t>VOLUNTEERS</t>
  </si>
  <si>
    <t>Volunteer Coordinator (VC) Confirmed</t>
  </si>
  <si>
    <t>October</t>
  </si>
  <si>
    <r>
      <rPr>
        <sz val="11"/>
        <color theme="1"/>
        <rFont val="Arial"/>
        <family val="2"/>
      </rPr>
      <t xml:space="preserve">VC introduced to Planning Committee &amp; </t>
    </r>
    <r>
      <rPr>
        <i/>
        <sz val="11"/>
        <color theme="1"/>
        <rFont val="Arial"/>
        <family val="2"/>
      </rPr>
      <t>FIRST</t>
    </r>
    <r>
      <rPr>
        <sz val="11"/>
        <color theme="1"/>
        <rFont val="Arial"/>
        <family val="2"/>
      </rPr>
      <t xml:space="preserve"> Event Lead</t>
    </r>
  </si>
  <si>
    <t>November</t>
  </si>
  <si>
    <t>Volunteer Information Package is compeleted</t>
  </si>
  <si>
    <t>VC/FIRST</t>
  </si>
  <si>
    <t>Early February</t>
  </si>
  <si>
    <t>Volunteer Information Package is shared with volunteers</t>
  </si>
  <si>
    <t>Mid-February</t>
  </si>
  <si>
    <t>Volunteer Welcome Meeting</t>
  </si>
  <si>
    <t>Monday before the event</t>
  </si>
  <si>
    <t>Volunteer Trainings Sent to Volunteers</t>
  </si>
  <si>
    <t>2 weeks before event</t>
  </si>
  <si>
    <t xml:space="preserve">     Safety Manager Training</t>
  </si>
  <si>
    <t xml:space="preserve">     Lead Queuer Training</t>
  </si>
  <si>
    <t xml:space="preserve">     Pit Administration Superisor Training</t>
  </si>
  <si>
    <r>
      <rPr>
        <sz val="11"/>
        <color theme="1"/>
        <rFont val="Arial"/>
        <family val="2"/>
      </rPr>
      <t xml:space="preserve">Volunteers for </t>
    </r>
    <r>
      <rPr>
        <i/>
        <sz val="11"/>
        <color theme="1"/>
        <rFont val="Arial"/>
        <family val="2"/>
      </rPr>
      <t>FIRST</t>
    </r>
    <r>
      <rPr>
        <sz val="11"/>
        <color theme="1"/>
        <rFont val="Arial"/>
        <family val="2"/>
      </rPr>
      <t xml:space="preserve"> Truck Load-in / Pre-event setup</t>
    </r>
  </si>
  <si>
    <t>EQUITY, DIVERSITY &amp; INCLUSION</t>
  </si>
  <si>
    <t>Accessibility Survey Created</t>
  </si>
  <si>
    <t>December</t>
  </si>
  <si>
    <t>Accessibility Survey Added to Team Communication</t>
  </si>
  <si>
    <t>Accessibility Survey Added to Volunteer Information Package</t>
  </si>
  <si>
    <t>Accessibility Ambassador Identified</t>
  </si>
  <si>
    <t>February</t>
  </si>
  <si>
    <t>EDI CheckList</t>
  </si>
  <si>
    <t>Notable AV Aspects</t>
  </si>
  <si>
    <t>ACTIVATIONS</t>
  </si>
  <si>
    <t>Venue booths (optional)</t>
  </si>
  <si>
    <r>
      <rPr>
        <i/>
        <sz val="11"/>
        <color theme="1"/>
        <rFont val="Arial"/>
        <family val="2"/>
      </rPr>
      <t xml:space="preserve">FIRST </t>
    </r>
    <r>
      <rPr>
        <sz val="11"/>
        <color theme="1"/>
        <rFont val="Arial"/>
        <family val="2"/>
      </rPr>
      <t>Swag Location</t>
    </r>
  </si>
  <si>
    <t>Invite FLL Explore teams to showcase (optional)</t>
  </si>
  <si>
    <t>Invite FLL Challenge teams to showcase  (optional)</t>
  </si>
  <si>
    <t>Invite FTC teams to showcase  (optional)</t>
  </si>
  <si>
    <r>
      <rPr>
        <sz val="11"/>
        <color theme="1"/>
        <rFont val="Arial"/>
        <family val="2"/>
      </rPr>
      <t xml:space="preserve">Confirm </t>
    </r>
    <r>
      <rPr>
        <i/>
        <sz val="11"/>
        <color theme="1"/>
        <rFont val="Arial"/>
        <family val="2"/>
      </rPr>
      <t xml:space="preserve">FIRST </t>
    </r>
    <r>
      <rPr>
        <sz val="11"/>
        <color theme="1"/>
        <rFont val="Arial"/>
        <family val="2"/>
      </rPr>
      <t>LEGO League Explore (optional)</t>
    </r>
  </si>
  <si>
    <r>
      <rPr>
        <sz val="11"/>
        <color theme="1"/>
        <rFont val="Arial"/>
        <family val="2"/>
      </rPr>
      <t xml:space="preserve">Confirm </t>
    </r>
    <r>
      <rPr>
        <i/>
        <sz val="11"/>
        <color theme="1"/>
        <rFont val="Arial"/>
        <family val="2"/>
      </rPr>
      <t xml:space="preserve">FIRST </t>
    </r>
    <r>
      <rPr>
        <sz val="11"/>
        <color theme="1"/>
        <rFont val="Arial"/>
        <family val="2"/>
      </rPr>
      <t>LEGO League Challenge (optional)</t>
    </r>
  </si>
  <si>
    <r>
      <rPr>
        <sz val="11"/>
        <color theme="1"/>
        <rFont val="Arial"/>
        <family val="2"/>
      </rPr>
      <t xml:space="preserve">Confirm </t>
    </r>
    <r>
      <rPr>
        <i/>
        <sz val="11"/>
        <color theme="1"/>
        <rFont val="Arial"/>
        <family val="2"/>
      </rPr>
      <t>FIRST</t>
    </r>
    <r>
      <rPr>
        <sz val="11"/>
        <color theme="1"/>
        <rFont val="Arial"/>
        <family val="2"/>
      </rPr>
      <t xml:space="preserve"> Tech Challenge (optional)</t>
    </r>
  </si>
  <si>
    <t>Start Date:</t>
  </si>
  <si>
    <t>Day</t>
  </si>
  <si>
    <t>TIME</t>
  </si>
  <si>
    <t>Notes</t>
  </si>
  <si>
    <t xml:space="preserve"># Vol's 
required </t>
  </si>
  <si>
    <t>Food 
Count</t>
  </si>
  <si>
    <t>Details</t>
  </si>
  <si>
    <r>
      <rPr>
        <i/>
        <sz val="10"/>
        <color theme="1"/>
        <rFont val="Helvetica Neue, Arial"/>
      </rPr>
      <t>FIRST</t>
    </r>
    <r>
      <rPr>
        <i/>
        <sz val="10"/>
        <color theme="1"/>
        <rFont val="Helvetica Neue, Arial"/>
      </rPr>
      <t xml:space="preserve"> Staff Arrives - only key staff for pre-setup purposes</t>
    </r>
  </si>
  <si>
    <t xml:space="preserve"> </t>
  </si>
  <si>
    <t xml:space="preserve">Taping the floor for pit locations, identifying practice field locations. and having pit drawing available for Electric Contractors - Large measuring tape, chalkline, white tape (gaffers tape), marker </t>
  </si>
  <si>
    <t>Carpet Arrives</t>
  </si>
  <si>
    <t>Bleachers in place</t>
  </si>
  <si>
    <t xml:space="preserve">Carpet arrive by independent truck - (Volunteers to help with Carpet - any forklift requirements?)
</t>
  </si>
  <si>
    <r>
      <rPr>
        <i/>
        <sz val="10"/>
        <color theme="1"/>
        <rFont val="Helvetica Neue, Arial"/>
      </rPr>
      <t xml:space="preserve">FIRST </t>
    </r>
    <r>
      <rPr>
        <i/>
        <sz val="10"/>
        <color theme="1"/>
        <rFont val="Helvetica Neue, Arial"/>
      </rPr>
      <t>53" transport truck arrives</t>
    </r>
  </si>
  <si>
    <t>Dinner - field side</t>
  </si>
  <si>
    <t>AV Contractors Arrives</t>
  </si>
  <si>
    <t>Arrange tables and chairs in pits as soon as pit markings are complete.</t>
  </si>
  <si>
    <r>
      <rPr>
        <sz val="10"/>
        <color theme="1"/>
        <rFont val="Helvetica Neue, Arial"/>
      </rPr>
      <t xml:space="preserve">Set-up will continue until 7:00 p.m. or 8:00 p.m. 
– </t>
    </r>
    <r>
      <rPr>
        <b/>
        <i/>
        <sz val="10"/>
        <color theme="1"/>
        <rFont val="Helvetica Neue, Arial"/>
      </rPr>
      <t xml:space="preserve">PIT layouts are priority, </t>
    </r>
    <r>
      <rPr>
        <sz val="10"/>
        <color theme="1"/>
        <rFont val="Helvetica Neue, Arial"/>
      </rPr>
      <t xml:space="preserve">other aspects of the venue set-up  
- Tables and chairs
- Volunteer Lounge to be ready 
- Judge Room (to be ready before 6:00 pm Day 0) </t>
    </r>
    <r>
      <rPr>
        <b/>
        <sz val="10"/>
        <color rgb="FFFF0000"/>
        <rFont val="Helvetica Neue, Arial"/>
      </rPr>
      <t xml:space="preserve">*does JA want dinner </t>
    </r>
    <r>
      <rPr>
        <sz val="10"/>
        <color theme="1"/>
        <rFont val="Helvetica Neue, Arial"/>
      </rPr>
      <t xml:space="preserve">
- Main Gym (tables/chairs can be kept just on the right side bleachers after ram board is laid out) </t>
    </r>
  </si>
  <si>
    <t>By end of the evening, pits fully ready, carpet rolled out, road cases in the right areas</t>
  </si>
  <si>
    <t>SECURITY</t>
  </si>
  <si>
    <t>9:00 PM- 7:00 AM</t>
  </si>
  <si>
    <t>Leave building unless key role personnel are in attendance
Security to monitor field and pits
Security: 9:00 pm-7:00 am</t>
  </si>
  <si>
    <t>Time</t>
  </si>
  <si>
    <t>Activity</t>
  </si>
  <si>
    <t>FIRST and venue representatives arrive</t>
  </si>
  <si>
    <t>EM Arrives - Breakfast in the Student Lounge</t>
  </si>
  <si>
    <t>Set up crew volunteers (FTA/CSA/PITAdmin...) AV Contractors, FTA and FS crew arrives</t>
  </si>
  <si>
    <t>Electric Contractors - pit and field and pit admin, electric work 
Will start with pits and then follow with main field</t>
  </si>
  <si>
    <r>
      <rPr>
        <sz val="10"/>
        <color theme="1"/>
        <rFont val="Helvetica Neue, Arial"/>
      </rPr>
      <t xml:space="preserve">Before Electric Contractors leaves, make sure we have enough cable mats/ramps  to ensure we can have them where needed.  Pit electricity to be laid, cable mats, </t>
    </r>
    <r>
      <rPr>
        <b/>
        <i/>
        <sz val="10"/>
        <color theme="1"/>
        <rFont val="Helvetica Neue, Arial"/>
      </rPr>
      <t xml:space="preserve">wheel chair mats to be installed </t>
    </r>
    <r>
      <rPr>
        <sz val="10"/>
        <color theme="1"/>
        <rFont val="Helvetica Neue, Arial"/>
      </rPr>
      <t xml:space="preserve">*ensure to get more wheelchair cable covers </t>
    </r>
  </si>
  <si>
    <t xml:space="preserve">Complete tasks
that were not
done on Day -1
</t>
  </si>
  <si>
    <r>
      <rPr>
        <sz val="10"/>
        <color theme="1"/>
        <rFont val="Arial"/>
        <family val="2"/>
      </rPr>
      <t>EL and EM meet and brief about the day and site walkthrough of all spaces
- Field Setup and Event set up continues
- Main field setup
- PIT setup (PIT Admin, ensure viewing area is clear, pipe and drape is done, Machine shop area is clear, practice area is pipe and draped)
- Create walkway for teams in/out of the main field + pipe and drape or extensions to divide group
- Signage and directional signage 
- Judges rooms (</t>
    </r>
    <r>
      <rPr>
        <i/>
        <sz val="10"/>
        <color theme="1"/>
        <rFont val="Arial"/>
        <family val="2"/>
      </rPr>
      <t>FIRST</t>
    </r>
    <r>
      <rPr>
        <sz val="10"/>
        <color theme="1"/>
        <rFont val="Arial"/>
        <family val="2"/>
      </rPr>
      <t xml:space="preserve"> Impact Room, DLA Room, Deliberation Room) Volunteers rooms and Team Eating spaces
- Quiet Rooms, Prayer Rooms, Mentor Lounge
- Corridor free of hazards / safety check
- Load-in Area defined and clear
- Go over guest speakers, Media and PR process,
- Discuss unexpected guests and how we deal with that 
- Ensure Team eating spaces are clearly identified and marked
- Ensure team seating on stands is marked
- Directional signage for teams eating spaces, quiet room, machine shop, mentor lounge, interview rooms is clearly identified</t>
    </r>
  </si>
  <si>
    <t>- IT personnel onsite to dicuss wifi and support FMS set up 
Confirm plans to shut down WIFI Date/Day at 12:00PM Day 0 until 8:00PM Day 2</t>
  </si>
  <si>
    <t>Lunch  in Volunteer Lounge</t>
  </si>
  <si>
    <t>Verify phone lines; Network drop on floor and event office with house</t>
  </si>
  <si>
    <t>Practice Field set up</t>
  </si>
  <si>
    <t>Set rooms as per - set up specs document</t>
  </si>
  <si>
    <t>EM to work on scripts, check in with EL for questions</t>
  </si>
  <si>
    <t>The event should be fuly ready other than practice field and main competition field and this includes all signage and directional signage to areas</t>
  </si>
  <si>
    <t xml:space="preserve">Prepare EM, LRI, 2 vol's to assist with team load in for 2:30
LRI +1 arrives by 2pm for team loadin. </t>
  </si>
  <si>
    <t>EMT Setup and Prepare</t>
  </si>
  <si>
    <t>Load-in and Registration, crews in place</t>
  </si>
  <si>
    <t>Team and Volunteer Registration and Load-in Meeting and Training</t>
  </si>
  <si>
    <t>EL and EM to oversee process at all checkpoints to ensure we make changes if necessary to staffing and rotate people for dinner</t>
  </si>
  <si>
    <t>Team start to arrive
Team Load-in (one hour team pit set up) 
- *Teams welcomed</t>
  </si>
  <si>
    <t>JA onsite, EM to check in and see if dinner planned, and judges room is set up fully</t>
  </si>
  <si>
    <t>EM to review Day 1 scripts with EL, MC. Ensure script readiness for Day 1: Opening and Closing
Ensure we have Host Venue Guest speakers lined up first along with requested Opening Ceremonies Host Venue Videos
EM to review public relations/press/guests on site and other information received.
EM to conduct a walkthrough with MC, FIRST lead, flow of awards and picture taking</t>
  </si>
  <si>
    <t xml:space="preserve">EM to meet AV Team to ensure they have everything lined up for Sat/Sun
EM to check in with FTA/FS to ensure media boxes are drawn out (for team media). </t>
  </si>
  <si>
    <t>Ensure inspectors have all arrived and would be ready in case teams want to do inspection</t>
  </si>
  <si>
    <t>Practise field, machine shop, eye glasses attendants in place</t>
  </si>
  <si>
    <t>Pits and Machine Shop - open</t>
  </si>
  <si>
    <t>Practice fields open only to robots with inspection completed</t>
  </si>
  <si>
    <t>Dinner - rotating with key roles at work positions - Volunteer Lounge</t>
  </si>
  <si>
    <t>Jugdes' Dinner</t>
  </si>
  <si>
    <t>Practice matches and/or filler lines if available only to inspected robots</t>
  </si>
  <si>
    <t>Review the overnight requirements, EM informs Key Vol of 7:30am morning Meeting 
Morning meeting to take place in stands. Check in with EM if all ok and Load-in for morning is good</t>
  </si>
  <si>
    <t>Machine shop and practise fields close</t>
  </si>
  <si>
    <t>Pits Close</t>
  </si>
  <si>
    <t>Volunteers in the building:
FTA, CSA, Inspectors, PIT Admin, Field Set up, Lead Queuer, Head Referee</t>
  </si>
  <si>
    <t>Security arrives 20:45</t>
  </si>
  <si>
    <t>21:00-07:00</t>
  </si>
  <si>
    <t>Day 1 - Mar 4</t>
  </si>
  <si>
    <r>
      <rPr>
        <i/>
        <sz val="10"/>
        <color theme="1"/>
        <rFont val="Arial"/>
        <family val="2"/>
      </rPr>
      <t>FIRST</t>
    </r>
    <r>
      <rPr>
        <sz val="10"/>
        <color theme="1"/>
        <rFont val="Arial"/>
        <family val="2"/>
      </rPr>
      <t xml:space="preserve"> staff arrive, EM arrives
Briefing with security before they leave</t>
    </r>
  </si>
  <si>
    <t>Breakfast Ready - Volunteer Lounge</t>
  </si>
  <si>
    <t>If necessary - Load-in volunteers in place for late-arriving teams</t>
  </si>
  <si>
    <t>Late team load in</t>
  </si>
  <si>
    <t>Team 9782 arrives</t>
  </si>
  <si>
    <t xml:space="preserve">Morning Meeting with volunteers outside Event Office, dressing rm 6 - Key Volunteer meeting - *ensure all key attendees are present - morning meeting template
Radios are ready and assigned
Review Doors opening and registration volunteers and staff in place </t>
  </si>
  <si>
    <t>Inspection Crew to support late team load in 5 members- and pit set up, no robot work</t>
  </si>
  <si>
    <t>Ensure DJ is on site</t>
  </si>
  <si>
    <t>crews in place as doors open at 8am</t>
  </si>
  <si>
    <t>Pits and all doors open</t>
  </si>
  <si>
    <t>Practise field and machine shop open</t>
  </si>
  <si>
    <t>Safety Meeting - in the stands</t>
  </si>
  <si>
    <t xml:space="preserve">EM to remind PIt admin to display Woodie Flower T-shirt for teams to sign and pack it up into the case back at the end of the event as this goes to the next event for signing. </t>
  </si>
  <si>
    <t>Drivers Meeting on main field
EM to check in with GRAB Production (AV) representatives on site. EM to remind AV to pump music when doors open!
Ensure that GRAB is watching volume levels and maintaining a safe volume
Review agenda, scripting, video playlist</t>
  </si>
  <si>
    <t>Field open for Measurement, Calibaration and Connection</t>
  </si>
  <si>
    <t>Practice Matches (9:30-10:45am) for only inspection completed robots</t>
  </si>
  <si>
    <t>Judges' snacks and drinks refreshed</t>
  </si>
  <si>
    <t>Guest speakers, Anthem singer and opening ceremonies readiness
Lead Queuer to stage Match 1 teams to begin right after opening ceremonies
Ensure announcments are made in PITS for all teams to go to opening ceremoinies
Ensure PIT Admin is informed, no machining/cutting/drilling etc. during opening ceremonies</t>
  </si>
  <si>
    <t>Queuers prepare match #1 teams to be field side or on field for Opening Ceremonies</t>
  </si>
  <si>
    <t>Opening Ceremonies</t>
  </si>
  <si>
    <t xml:space="preserve">Venue/Sponsor Plaque Presentation </t>
  </si>
  <si>
    <t xml:space="preserve">Qualification Matches Begin     </t>
  </si>
  <si>
    <t>Rotating lunch for volunteers - Volunteer Lounge</t>
  </si>
  <si>
    <t>Judges Lunch (from volunteer lounge) or with Volunteers?</t>
  </si>
  <si>
    <t>Alumin/Grade 12 Photo on competition field</t>
  </si>
  <si>
    <t xml:space="preserve">Qualification Matches </t>
  </si>
  <si>
    <t>Judges snacks and drinks refreshed</t>
  </si>
  <si>
    <t>Volunteer dinner</t>
  </si>
  <si>
    <t>EM/FIRST Staff to track down all WFFA past winners and nominees (to see who is in
 the building) EM to prep for Day 2 scripts</t>
  </si>
  <si>
    <t>EM to inform EKRL's of 7:30am morning meeting</t>
  </si>
  <si>
    <t>Practice Fields and Machine Shop Close</t>
  </si>
  <si>
    <t>Pits close</t>
  </si>
  <si>
    <t>EMT (7:00AM-8:00PM)</t>
  </si>
  <si>
    <t>FC staff and EM arrive</t>
  </si>
  <si>
    <t>BREAKFAST FOR VOLUNTEERS in Vol Lounge</t>
  </si>
  <si>
    <t>Morning Meeting with volunteers - Key Volunteer meeting - *ensure all key attendees are present - morning meeting template
Radios are ready and assigned
Review Doors opening and registration volunteers and staff in place 
Ensure DJ is on site</t>
  </si>
  <si>
    <t>EKRL vol meeting</t>
  </si>
  <si>
    <t>Pits Open, Practise field open, Machine shop open</t>
  </si>
  <si>
    <t>Field open for Measurement, Calibration and Connection
Safety Meeting in stands by safety manager</t>
  </si>
  <si>
    <t>First Match  robots to be on field prior to start of cermemonies</t>
  </si>
  <si>
    <t>Rookie plaques presented ahead of alliance selection by FSM - EM coordinate this</t>
  </si>
  <si>
    <t>Alliance Selections</t>
  </si>
  <si>
    <t>Judges' Lunch</t>
  </si>
  <si>
    <t>Elimination Matches (4:30-:6:00pm)</t>
  </si>
  <si>
    <t>Machine shop closed</t>
  </si>
  <si>
    <t>Practise field closed and tear down begins</t>
  </si>
  <si>
    <t xml:space="preserve">  </t>
  </si>
  <si>
    <t>Awards Prep for Match winners and finalists</t>
  </si>
  <si>
    <t>Awards and closing ceremonies - no power tools in pits during awards</t>
  </si>
  <si>
    <t xml:space="preserve">EM to ensure all teams and non takedown volunteers leave the venue
</t>
  </si>
  <si>
    <r>
      <rPr>
        <sz val="10"/>
        <color theme="1"/>
        <rFont val="Arial"/>
        <family val="2"/>
      </rPr>
      <t xml:space="preserve">Pizza Dinner for Tear down crew and staff - </t>
    </r>
    <r>
      <rPr>
        <b/>
        <sz val="10"/>
        <color rgb="FFFF0000"/>
        <rFont val="Arial"/>
        <family val="2"/>
      </rPr>
      <t>field side but hidden from Teams</t>
    </r>
  </si>
  <si>
    <t>Forklift and operator onsite</t>
  </si>
  <si>
    <t>TEAR DOWN</t>
  </si>
  <si>
    <t>Electric Contractors arrives to start tear down, truck loads up</t>
  </si>
  <si>
    <t>AV Truck tear down begins, loads up</t>
  </si>
  <si>
    <t>AV Truck loads up</t>
  </si>
  <si>
    <t>Electric Contractors truck loads up</t>
  </si>
  <si>
    <r>
      <rPr>
        <i/>
        <sz val="10"/>
        <color theme="1"/>
        <rFont val="Arial"/>
        <family val="2"/>
      </rPr>
      <t>FIRST</t>
    </r>
    <r>
      <rPr>
        <i/>
        <sz val="10"/>
        <color theme="1"/>
        <rFont val="Arial"/>
        <family val="2"/>
      </rPr>
      <t xml:space="preserve"> Transport loads up</t>
    </r>
  </si>
  <si>
    <t>Building cleared</t>
  </si>
  <si>
    <t>Forumla driven cell, please do not change</t>
  </si>
  <si>
    <t>ADD Colour Coding for Requirements</t>
  </si>
  <si>
    <t>Role</t>
  </si>
  <si>
    <t xml:space="preserve">Age </t>
  </si>
  <si>
    <r>
      <rPr>
        <b/>
        <i/>
        <sz val="10"/>
        <color rgb="FFFFFFFF"/>
        <rFont val="Arial"/>
        <family val="2"/>
      </rPr>
      <t>FIRST</t>
    </r>
    <r>
      <rPr>
        <b/>
        <sz val="10"/>
        <color rgb="FFFFFFFF"/>
        <rFont val="Arial"/>
        <family val="2"/>
      </rPr>
      <t xml:space="preserve"> Exper</t>
    </r>
  </si>
  <si>
    <t>Volunteer Name</t>
  </si>
  <si>
    <t>Pending Volunteer</t>
  </si>
  <si>
    <t>Mark VMS Assigment Confirmed (Yes)</t>
  </si>
  <si>
    <t>Thur PM (input "1")</t>
  </si>
  <si>
    <t>Fri AM
(input "1")</t>
  </si>
  <si>
    <t>Fri PM
(input "1")</t>
  </si>
  <si>
    <t>Sat
(input "1")</t>
  </si>
  <si>
    <t>Sun
(input "1")</t>
  </si>
  <si>
    <t>Email Address</t>
  </si>
  <si>
    <t>Cell Phone #</t>
  </si>
  <si>
    <t>Company</t>
  </si>
  <si>
    <t>KEY VOLUNTEER ROLES</t>
  </si>
  <si>
    <t>x</t>
  </si>
  <si>
    <t>Volunteer Coordinator in Training</t>
  </si>
  <si>
    <t>*FTA #1 - FIRST Assigns</t>
  </si>
  <si>
    <t>18, and post high school or equivalent, 21 preferred</t>
  </si>
  <si>
    <t>Yes</t>
  </si>
  <si>
    <t>18, and post high school or equivalent</t>
  </si>
  <si>
    <t xml:space="preserve">*Field Supervisor - FIRST Assigns </t>
  </si>
  <si>
    <t>MC/GA - Back up #1</t>
  </si>
  <si>
    <t>MC/GA - Back up #2 (Optional)</t>
  </si>
  <si>
    <t>Safety Manager #1</t>
  </si>
  <si>
    <t>Scorekeeper</t>
  </si>
  <si>
    <t>Pit Admin Support</t>
  </si>
  <si>
    <t>Robot Inspector 1</t>
  </si>
  <si>
    <t>Robot Inspector 2</t>
  </si>
  <si>
    <t>Robot Inspector 3</t>
  </si>
  <si>
    <t xml:space="preserve">Robot Inspector 4 </t>
  </si>
  <si>
    <t>Robot Inspector 5</t>
  </si>
  <si>
    <t>Robot Inspector 6</t>
  </si>
  <si>
    <t>Machine Shop #1</t>
  </si>
  <si>
    <t>18, and post high school or equivalent &amp; trained</t>
  </si>
  <si>
    <t>Machine Shop #2</t>
  </si>
  <si>
    <t>Anthem Singer</t>
  </si>
  <si>
    <t>Photographer</t>
  </si>
  <si>
    <t>13, 18 preferred</t>
  </si>
  <si>
    <t>Queuer #1</t>
  </si>
  <si>
    <t>13, 15 preferred</t>
  </si>
  <si>
    <t>Queuer #2</t>
  </si>
  <si>
    <t>Queuer #3</t>
  </si>
  <si>
    <t>Queuer #4</t>
  </si>
  <si>
    <t>Field Resetter #1</t>
  </si>
  <si>
    <t>Field Resetter #2</t>
  </si>
  <si>
    <t>Field Resetter #3</t>
  </si>
  <si>
    <t>Field Resetter #4</t>
  </si>
  <si>
    <t>Field Resetter #5</t>
  </si>
  <si>
    <t>Field Resetter #6</t>
  </si>
  <si>
    <t>Field Resetter #7</t>
  </si>
  <si>
    <t>Field Resetter #8</t>
  </si>
  <si>
    <t>Field Resetter #9</t>
  </si>
  <si>
    <t>Field Resetter #10</t>
  </si>
  <si>
    <t>Quiet Room Attendant 1</t>
  </si>
  <si>
    <t>Load In/Out Crew #1</t>
  </si>
  <si>
    <t>Load In/Out Crew #2</t>
  </si>
  <si>
    <t>Load In/Out Crew #3</t>
  </si>
  <si>
    <t>Load In/Out Crew #4</t>
  </si>
  <si>
    <t>Field Setup/Disassembly #1</t>
  </si>
  <si>
    <t>Field Setup/Disassembly #2</t>
  </si>
  <si>
    <t>Field Setup/Disassembly #3</t>
  </si>
  <si>
    <t>Field Setup/Disassembly #4</t>
  </si>
  <si>
    <t>Field Setup/Disassembly #6</t>
  </si>
  <si>
    <t>Field Setup/Disassembly #7</t>
  </si>
  <si>
    <t>Field Setup/Disassembly #8</t>
  </si>
  <si>
    <t>Field Setup/Disassembly #9</t>
  </si>
  <si>
    <t>Field Setup/Disassembly #10</t>
  </si>
  <si>
    <t>Field Setup/Disassembly #11</t>
  </si>
  <si>
    <t>Field Setup/Disassembly #12</t>
  </si>
  <si>
    <t>TOTAL FEMALE % VOLUNTEERS/JUDGE</t>
  </si>
  <si>
    <t>Judges below (add names from VMS to track Gender balance)</t>
  </si>
  <si>
    <t>Y</t>
  </si>
  <si>
    <t>Judge Advisor Assistant</t>
  </si>
  <si>
    <t>Judge 1</t>
  </si>
  <si>
    <t>Judge 2</t>
  </si>
  <si>
    <t>Judge 3</t>
  </si>
  <si>
    <t>Judge 4</t>
  </si>
  <si>
    <t>Judge 5</t>
  </si>
  <si>
    <t>Judge 6</t>
  </si>
  <si>
    <t>Judge 7</t>
  </si>
  <si>
    <t>Judge 8</t>
  </si>
  <si>
    <t>Judge 9</t>
  </si>
  <si>
    <t>Judge 10</t>
  </si>
  <si>
    <t>Judge 11</t>
  </si>
  <si>
    <t>Judge 12</t>
  </si>
  <si>
    <t>Judge 13</t>
  </si>
  <si>
    <t>Judge 14</t>
  </si>
  <si>
    <t>Judge 15</t>
  </si>
  <si>
    <t>Judge 16</t>
  </si>
  <si>
    <t>Judge 17</t>
  </si>
  <si>
    <t>Judge 18</t>
  </si>
  <si>
    <t>Judge 19</t>
  </si>
  <si>
    <t>Judge 20</t>
  </si>
  <si>
    <t>Judge 21</t>
  </si>
  <si>
    <t>Judge 22</t>
  </si>
  <si>
    <t>Judge 23</t>
  </si>
  <si>
    <t>Judge 24</t>
  </si>
  <si>
    <t>Judge 25</t>
  </si>
  <si>
    <t>Judge 26</t>
  </si>
  <si>
    <t>Judge 27</t>
  </si>
  <si>
    <t>Event Manager</t>
  </si>
  <si>
    <t xml:space="preserve">TOTAL </t>
  </si>
  <si>
    <t xml:space="preserve">Staff/AV </t>
  </si>
  <si>
    <t>TOTAL</t>
  </si>
  <si>
    <t>Total Volunteers including Judges and STAFF</t>
  </si>
  <si>
    <t>Total Volunteers WITHOUT Judges (incl. STAFF)</t>
  </si>
  <si>
    <t>PLANNING COMMITTEE CONTACT SHEET</t>
  </si>
  <si>
    <r>
      <rPr>
        <b/>
        <sz val="10"/>
        <color theme="1"/>
        <rFont val="Arial"/>
        <family val="2"/>
      </rPr>
      <t>Company (</t>
    </r>
    <r>
      <rPr>
        <b/>
        <i/>
        <sz val="10"/>
        <color theme="1"/>
        <rFont val="Arial"/>
        <family val="2"/>
      </rPr>
      <t>FIRST</t>
    </r>
    <r>
      <rPr>
        <b/>
        <sz val="10"/>
        <color theme="1"/>
        <rFont val="Arial"/>
        <family val="2"/>
      </rPr>
      <t>/Venue)</t>
    </r>
  </si>
  <si>
    <t>Name</t>
  </si>
  <si>
    <t>Title</t>
  </si>
  <si>
    <t>Email</t>
  </si>
  <si>
    <t>Phone</t>
  </si>
  <si>
    <r>
      <rPr>
        <i/>
        <sz val="10"/>
        <color theme="1"/>
        <rFont val="Arial"/>
        <family val="2"/>
      </rPr>
      <t xml:space="preserve">FIRST </t>
    </r>
    <r>
      <rPr>
        <sz val="10"/>
        <color theme="1"/>
        <rFont val="Arial"/>
        <family val="2"/>
      </rPr>
      <t xml:space="preserve">Lead Contact </t>
    </r>
  </si>
  <si>
    <t>FIRST</t>
  </si>
  <si>
    <t>FIRST FSM</t>
  </si>
  <si>
    <t>Facilities Lead Contact</t>
  </si>
  <si>
    <t xml:space="preserve">Venue </t>
  </si>
  <si>
    <t>Volunteer Coordinators</t>
  </si>
  <si>
    <t>Guest Speaker/VIPs</t>
  </si>
  <si>
    <t>Catering</t>
  </si>
  <si>
    <t>Social Media/PR</t>
  </si>
  <si>
    <t xml:space="preserve">Program Book </t>
  </si>
  <si>
    <t>Logos</t>
  </si>
  <si>
    <t>Video's</t>
  </si>
  <si>
    <t>Event T-Shirt</t>
  </si>
  <si>
    <t>CONTACT SHEET</t>
  </si>
  <si>
    <t xml:space="preserve">Company </t>
  </si>
  <si>
    <t xml:space="preserve">IT </t>
  </si>
  <si>
    <t>Venue</t>
  </si>
  <si>
    <t xml:space="preserve">Electrical </t>
  </si>
  <si>
    <t>Electric Contractors</t>
  </si>
  <si>
    <t xml:space="preserve">AV </t>
  </si>
  <si>
    <t>AV Contractors</t>
  </si>
  <si>
    <t>SHIPPING INFORMATION</t>
  </si>
  <si>
    <t>Venue Name</t>
  </si>
  <si>
    <t>Event Dates</t>
  </si>
  <si>
    <t>Venue Address</t>
  </si>
  <si>
    <t>Venue Shipping Address</t>
  </si>
  <si>
    <t>Venue Shipping Contact Name and Phone#</t>
  </si>
  <si>
    <t>Venue Dock Hours</t>
  </si>
  <si>
    <t>Initial Shipment: Shipping Address</t>
  </si>
  <si>
    <t>Initial Shipment: Shipping Contact Name</t>
  </si>
  <si>
    <t>Intial Shipment Dock Hours</t>
  </si>
  <si>
    <t>Carpet Shipping Address</t>
  </si>
  <si>
    <t xml:space="preserve">Event Website URL </t>
  </si>
  <si>
    <t>Team Capacity &amp; Reserve Capacity for Event</t>
  </si>
  <si>
    <t>Facility Event Lead cell number during event</t>
  </si>
  <si>
    <t>Truck Lift Gate required</t>
  </si>
  <si>
    <t xml:space="preserve">Meal </t>
  </si>
  <si>
    <t>Who?</t>
  </si>
  <si>
    <t>VC</t>
  </si>
  <si>
    <t>FIRST + AV Crew</t>
  </si>
  <si>
    <t>Meal Count</t>
  </si>
  <si>
    <t>Total</t>
  </si>
  <si>
    <t>Vegetarian</t>
  </si>
  <si>
    <t>Vegan (+gluten free)</t>
  </si>
  <si>
    <t>Halal</t>
  </si>
  <si>
    <t>No Beef</t>
  </si>
  <si>
    <t>No Pork Nor Beef</t>
  </si>
  <si>
    <t>No Dairy</t>
  </si>
  <si>
    <t>No Eggs</t>
  </si>
  <si>
    <t>Gluten-Free, Lactose Intolerant, Pork, Shellfish, Diabetic, Beef</t>
  </si>
  <si>
    <t>No Shellfish</t>
  </si>
  <si>
    <t>No Nuts</t>
  </si>
  <si>
    <t>Total "Regular" Meals</t>
  </si>
  <si>
    <t>Dinner</t>
  </si>
  <si>
    <t>General</t>
  </si>
  <si>
    <t>Breakfast</t>
  </si>
  <si>
    <t>Lunch</t>
  </si>
  <si>
    <t>Judges</t>
  </si>
  <si>
    <t>Snack</t>
  </si>
  <si>
    <t>VENUE NAME</t>
  </si>
  <si>
    <t xml:space="preserve"> Event SET-UP AREAS and SPECS</t>
  </si>
  <si>
    <t>ALL SET UP TO TAKE PLACE ON DAY -1</t>
  </si>
  <si>
    <t>Please confirm with Event Manager for revisions/updated logistics inofrmation on day of set-up.</t>
  </si>
  <si>
    <t>Does Venue have a supplier for tables and chairs?</t>
  </si>
  <si>
    <t xml:space="preserve">FIRST </t>
  </si>
  <si>
    <t>TOTALS</t>
  </si>
  <si>
    <t xml:space="preserve">Areas </t>
  </si>
  <si>
    <t>#</t>
  </si>
  <si>
    <t>Venue/FIRST</t>
  </si>
  <si>
    <t xml:space="preserve">Required Chairs 
</t>
  </si>
  <si>
    <t xml:space="preserve">Required Tables
</t>
  </si>
  <si>
    <t>Welcome/Registration Areas (Volunteers and Teams)</t>
  </si>
  <si>
    <t xml:space="preserve">Location: </t>
  </si>
  <si>
    <t xml:space="preserve">To Be Set By:  </t>
  </si>
  <si>
    <t>6' banquet Table</t>
  </si>
  <si>
    <t>Chairs</t>
  </si>
  <si>
    <t>Table Skirts + Clips</t>
  </si>
  <si>
    <t>Tear drop Banner</t>
  </si>
  <si>
    <t>Room Signage (Roadcase - ? )</t>
  </si>
  <si>
    <t>Easel</t>
  </si>
  <si>
    <t xml:space="preserve">Judge's Deliberation Room </t>
  </si>
  <si>
    <t>6' banquet Table (U Shape for 34)</t>
  </si>
  <si>
    <t>6' table for speaker</t>
  </si>
  <si>
    <t>6' banquets draped for material display</t>
  </si>
  <si>
    <t xml:space="preserve">6' banquets draped for  foodservice </t>
  </si>
  <si>
    <t>Table Skirts (buffet)</t>
  </si>
  <si>
    <t>Projector</t>
  </si>
  <si>
    <t>Screen</t>
  </si>
  <si>
    <t>Keys to the Room</t>
  </si>
  <si>
    <t>Event Office</t>
  </si>
  <si>
    <t>6' banquets Table (radios)</t>
  </si>
  <si>
    <t>Keys</t>
  </si>
  <si>
    <t>Electrical power access</t>
  </si>
  <si>
    <t>High Speed Internet Connection</t>
  </si>
  <si>
    <t>The FIRST Impact Room (previously Chairmans Rooms)</t>
  </si>
  <si>
    <t>Table Skirt</t>
  </si>
  <si>
    <t xml:space="preserve">Easel Outside room </t>
  </si>
  <si>
    <t>Dean's List Interview Room</t>
  </si>
  <si>
    <t>Easel Outside room</t>
  </si>
  <si>
    <t>Pit Admin Area + Spare Parts</t>
  </si>
  <si>
    <t xml:space="preserve">6' banquet </t>
  </si>
  <si>
    <t>Table Skirts</t>
  </si>
  <si>
    <t>Internet Connection</t>
  </si>
  <si>
    <t>10amp drop Power</t>
  </si>
  <si>
    <t>Practice Field Area  (Carpet is 15x30")</t>
  </si>
  <si>
    <t>50'-60'</t>
  </si>
  <si>
    <t>3' pipe and drape</t>
  </si>
  <si>
    <t xml:space="preserve">Safety Stations (based on 2 stations) </t>
  </si>
  <si>
    <t>Easel (for safety messaging)</t>
  </si>
  <si>
    <t xml:space="preserve">Inspection Area </t>
  </si>
  <si>
    <t>Large Dry Erase Board</t>
  </si>
  <si>
    <t>Electrical Wall Outlet (refer to pit drawing)</t>
  </si>
  <si>
    <t>Pit Booths (based on 26-38 PIT's)</t>
  </si>
  <si>
    <t>Team Booth Sets Each to Include:</t>
  </si>
  <si>
    <t>8' Upright Pole with "S" hook (not mandatory)</t>
  </si>
  <si>
    <t>6' Banquet Table</t>
  </si>
  <si>
    <t>Team ID Sign</t>
  </si>
  <si>
    <t>10' amp drop per pit booth</t>
  </si>
  <si>
    <t>Playing Field (FMS Table)</t>
  </si>
  <si>
    <t xml:space="preserve">To Be Set By: </t>
  </si>
  <si>
    <t>6' banquets Table -scoring</t>
  </si>
  <si>
    <t>30'</t>
  </si>
  <si>
    <t>3' Pipe and Drape Scoring</t>
  </si>
  <si>
    <t>300'</t>
  </si>
  <si>
    <t>3' Pipe and Drape around playing field</t>
  </si>
  <si>
    <t>Chairs (6 FMS and 12 Field reset)</t>
  </si>
  <si>
    <t>20 amp drop - FMS (must be separate circuit)</t>
  </si>
  <si>
    <t>30 amp drop - Field Lighting (must be separate circuit)</t>
  </si>
  <si>
    <t>High Speed Internet Line</t>
  </si>
  <si>
    <t>Judges' / Seating Area - Field Side End Of Day</t>
  </si>
  <si>
    <t>Chairs - padded from Athletics</t>
  </si>
  <si>
    <t>Production Area (AV &amp; DJ)</t>
  </si>
  <si>
    <t>Elevated Chair (Camera person)</t>
  </si>
  <si>
    <t>Webcast</t>
  </si>
  <si>
    <t>Description</t>
  </si>
  <si>
    <t>6x6' space, near electrical source</t>
  </si>
  <si>
    <t>Electrical outlet</t>
  </si>
  <si>
    <t>High Speed Internet Line (from AV)</t>
  </si>
  <si>
    <r>
      <rPr>
        <b/>
        <i/>
        <sz val="10"/>
        <color theme="1"/>
        <rFont val="Helvetica Neue"/>
      </rPr>
      <t>FIRST</t>
    </r>
    <r>
      <rPr>
        <b/>
        <sz val="10"/>
        <color theme="1"/>
        <rFont val="Helvetica Neue"/>
      </rPr>
      <t xml:space="preserve"> Swag Booth</t>
    </r>
  </si>
  <si>
    <t>FIRST Badge Banner</t>
  </si>
  <si>
    <t>Electrical Outlet</t>
  </si>
  <si>
    <t>Internet Hardline (for surveys)</t>
  </si>
  <si>
    <t>Machine Shop</t>
  </si>
  <si>
    <t>Venue Booth (optional to Venue)</t>
  </si>
  <si>
    <t>6' banquet draped/skirted</t>
  </si>
  <si>
    <t>Easels</t>
  </si>
  <si>
    <t>20 amp outlet (existing)</t>
  </si>
  <si>
    <t>Volunteer Lounge (to accommodate for 78 volunteers)</t>
  </si>
  <si>
    <t>6' banquet Table (Seating)</t>
  </si>
  <si>
    <t>6' banquet Tables Skirted (Catering)</t>
  </si>
  <si>
    <t>Folding Coatracks</t>
  </si>
  <si>
    <t>Mentor Lounge  (requirements depending on venue)</t>
  </si>
  <si>
    <t>6' banquet Table (Catering)</t>
  </si>
  <si>
    <t>Chairs (for mentors to sit)</t>
  </si>
  <si>
    <t>Tables for mentors to work)</t>
  </si>
  <si>
    <t xml:space="preserve">Quiet Room </t>
  </si>
  <si>
    <t>6' banquet Tables</t>
  </si>
  <si>
    <t xml:space="preserve">Banners  </t>
  </si>
  <si>
    <t>To Be Set By:</t>
  </si>
  <si>
    <r>
      <rPr>
        <sz val="10"/>
        <color rgb="FF000000"/>
        <rFont val="&quot;Helvetica Neue&quot;"/>
      </rPr>
      <t xml:space="preserve">Welcome to </t>
    </r>
    <r>
      <rPr>
        <i/>
        <sz val="10"/>
        <color rgb="FF000000"/>
        <rFont val="&quot;Helvetica Neue&quot;"/>
      </rPr>
      <t>FIRST</t>
    </r>
    <r>
      <rPr>
        <sz val="10"/>
        <color rgb="FF000000"/>
        <rFont val="&quot;Helvetica Neue&quot;"/>
      </rPr>
      <t xml:space="preserve"> (tall/narrow)</t>
    </r>
  </si>
  <si>
    <t>Photo permission (tall/narrow)</t>
  </si>
  <si>
    <t>All programs pull up banner</t>
  </si>
  <si>
    <t>Mission pull up banner</t>
  </si>
  <si>
    <t>FLL Explore pull up banner - logo</t>
  </si>
  <si>
    <t>FLL Challenge pull up banner - logo</t>
  </si>
  <si>
    <t>FTC pull up banner - logo</t>
  </si>
  <si>
    <t>FRC pull up banner - logo</t>
  </si>
  <si>
    <t>FRC pull up banner - photos</t>
  </si>
  <si>
    <t>All programs - 10x8</t>
  </si>
  <si>
    <t>FIRST logo repeat - 10x8</t>
  </si>
  <si>
    <t>Game banner</t>
  </si>
  <si>
    <t xml:space="preserve">Prayer Space </t>
  </si>
  <si>
    <t>Table</t>
  </si>
  <si>
    <t>Adequate space on the floor</t>
  </si>
  <si>
    <t xml:space="preserve">CanCode Booth </t>
  </si>
  <si>
    <t>This maybe a 10x10 space near PIT Admin (see map)</t>
  </si>
  <si>
    <t>Tables/chairs/displays/laptops etc. will arrive on FIRST Truck</t>
  </si>
  <si>
    <t>Laptops will be in the Volunteer Road case that needs to be handed</t>
  </si>
  <si>
    <t>Power outlet for the booth (power 6 laptops)</t>
  </si>
  <si>
    <t>Internet Hardline (could be taken from SWAG or PIT)</t>
  </si>
  <si>
    <t>FTC, FLL Challenge, FLL Explore, FLL Discover Displays (based on what the event will have)</t>
  </si>
  <si>
    <t>FLL Explore pull up banner - photos</t>
  </si>
  <si>
    <t>FLL Challenge pull up banner - photos</t>
  </si>
  <si>
    <t>FTC pull up banner - photos</t>
  </si>
  <si>
    <t>GUEST SPEAKERS</t>
  </si>
  <si>
    <t>Recommend no more than 2 speakers per Agenda Activity</t>
  </si>
  <si>
    <t>Agenda Activity</t>
  </si>
  <si>
    <t>Speaker #</t>
  </si>
  <si>
    <t>Speaker Name</t>
  </si>
  <si>
    <t>Contact #</t>
  </si>
  <si>
    <t>Confirmed Y/N</t>
  </si>
  <si>
    <t>On-Site Contact</t>
  </si>
  <si>
    <t>Day 1</t>
  </si>
  <si>
    <t>Day 2</t>
  </si>
  <si>
    <t>FIRST assigns this person - Volunteer Coordinator</t>
  </si>
  <si>
    <t>FIRST Exper</t>
  </si>
  <si>
    <t>Target % Gender 
(if F:1)</t>
  </si>
  <si>
    <t>Total # Volunteers</t>
  </si>
  <si>
    <t>*Volunteer Coordinator (FIRST Assigns)</t>
  </si>
  <si>
    <t>Volunteer Coordinator (in Training) (FIRST Assigns)</t>
  </si>
  <si>
    <t>N/A</t>
  </si>
  <si>
    <r>
      <rPr>
        <sz val="10"/>
        <color rgb="FF0000FF"/>
        <rFont val="Helvetica Neue"/>
      </rPr>
      <t xml:space="preserve">*FTA #2 - </t>
    </r>
    <r>
      <rPr>
        <i/>
        <sz val="10"/>
        <color rgb="FF0000FF"/>
        <rFont val="Helvetica Neue"/>
      </rPr>
      <t>FIRST</t>
    </r>
    <r>
      <rPr>
        <sz val="10"/>
        <color rgb="FF0000FF"/>
        <rFont val="Helvetica Neue"/>
      </rPr>
      <t xml:space="preserve"> Assigns</t>
    </r>
  </si>
  <si>
    <t>*FTAA (Assistant )</t>
  </si>
  <si>
    <t>*Field Supervisor Trainee - (EDI) - FIRST Assigns</t>
  </si>
  <si>
    <t>*Referee 1 - FIRST Assigns</t>
  </si>
  <si>
    <t>*Referee 2 - FIRST Assigns</t>
  </si>
  <si>
    <t>*Referee 3 - FIRST Assigns</t>
  </si>
  <si>
    <t>*Referee 4 - FIRST Assigns</t>
  </si>
  <si>
    <t>*Referee 5 - FIRST Assigns</t>
  </si>
  <si>
    <t>*Referee 6 - FIRST Assigns</t>
  </si>
  <si>
    <t>*Lead Robot Inspector - FIRST Assigns</t>
  </si>
  <si>
    <t>*Control System Advisor - FIRST Assigns</t>
  </si>
  <si>
    <t>*CSA Trainee (EDI) - FIRST Assigns</t>
  </si>
  <si>
    <t>*MC - Primary FIRST Assigns</t>
  </si>
  <si>
    <t>*MC - Secondary (Optional) FIRST Assigns</t>
  </si>
  <si>
    <t>*GA - Primary FIRST Assigns</t>
  </si>
  <si>
    <t>*GA - Secondary (Optional) - FIRST Assigns</t>
  </si>
  <si>
    <t>UL Safety Advisor (assigned by UL) or Safety Manager 1</t>
  </si>
  <si>
    <t>Brandon Tran</t>
  </si>
  <si>
    <t>Alex Churcher</t>
  </si>
  <si>
    <t>Zachary Seguin</t>
  </si>
  <si>
    <t>Scorekeeper Trainee (if applicable)</t>
  </si>
  <si>
    <r>
      <rPr>
        <sz val="10"/>
        <color rgb="FF000000"/>
        <rFont val="Helvetica Neue"/>
      </rPr>
      <t xml:space="preserve">Judge Advisor Assistant </t>
    </r>
    <r>
      <rPr>
        <sz val="10"/>
        <color rgb="FFFF0000"/>
        <rFont val="Helvetica Neue"/>
      </rPr>
      <t>(See FIRST Criteria)</t>
    </r>
  </si>
  <si>
    <t>Elizabeth Del Genio</t>
  </si>
  <si>
    <t>Pit Administration Supervisor</t>
  </si>
  <si>
    <t>Kathy Wilcox</t>
  </si>
  <si>
    <t>Pit Admin Trainee - EDI focus/lens</t>
  </si>
  <si>
    <t>Sayfullah Eid</t>
  </si>
  <si>
    <t>Bev Carmichael/ Mackenzie Willis</t>
  </si>
  <si>
    <t>Megan McEwen</t>
  </si>
  <si>
    <t>Robot Inspector (Day0 PM/1/2) 1 - NEW</t>
  </si>
  <si>
    <t>Aylene Gracie</t>
  </si>
  <si>
    <t>Robot Inspector (Day0 PM/1/2) 2</t>
  </si>
  <si>
    <t>Roland Sing</t>
  </si>
  <si>
    <t>Robot Inspector (Day0 PM/1/2) 3</t>
  </si>
  <si>
    <t>Aaron vandenEnden</t>
  </si>
  <si>
    <t>Robot Inspector 4 - *EDI; female, under represented</t>
  </si>
  <si>
    <t>Keenan Akit</t>
  </si>
  <si>
    <t>Robot Inspector 5 - NEW</t>
  </si>
  <si>
    <t>Jayton McCracken</t>
  </si>
  <si>
    <t>Robot Inspector 6 - NEW</t>
  </si>
  <si>
    <t>Matthew Harris</t>
  </si>
  <si>
    <t>Robot Inspector 7</t>
  </si>
  <si>
    <t>Victor Haines</t>
  </si>
  <si>
    <t>Robot Inspector 8</t>
  </si>
  <si>
    <t>Jake Chapeskie</t>
  </si>
  <si>
    <t>Robot Inspector 9</t>
  </si>
  <si>
    <t>Marcus kubilius</t>
  </si>
  <si>
    <t>Robot Inspector 10</t>
  </si>
  <si>
    <t>Paul Gooderham-Belanger</t>
  </si>
  <si>
    <t>Machine Shop Provided by</t>
  </si>
  <si>
    <t>Deanna Singh</t>
  </si>
  <si>
    <t>Cathy Loomes</t>
  </si>
  <si>
    <t>SWAG Booth (T-Shirt Sales) (FIRST assigns)</t>
  </si>
  <si>
    <t>CanCode Booth (add Yes or No) (FIRST assigns)</t>
  </si>
  <si>
    <t>Saihajpreet Singh</t>
  </si>
  <si>
    <t>Lukas Melanson</t>
  </si>
  <si>
    <t>Serban Popovici</t>
  </si>
  <si>
    <t>Oluwafikunmi Kilanko</t>
  </si>
  <si>
    <t>Mark Zachkewich</t>
  </si>
  <si>
    <t>Emma Douglas</t>
  </si>
  <si>
    <t>Ryan McTaggart</t>
  </si>
  <si>
    <t>Linette Brown</t>
  </si>
  <si>
    <t>Ray Fan</t>
  </si>
  <si>
    <t>Camille Adams</t>
  </si>
  <si>
    <t>David Gunn</t>
  </si>
  <si>
    <t>Jordan Wallace</t>
  </si>
  <si>
    <t>Kale Wallingford</t>
  </si>
  <si>
    <t>Anthony Koziol</t>
  </si>
  <si>
    <t>Dhriti Aravind</t>
  </si>
  <si>
    <t>Kevin McCloy</t>
  </si>
  <si>
    <t>Robert Mah</t>
  </si>
  <si>
    <t>Robin Feeney</t>
  </si>
  <si>
    <t>Rena Chen</t>
  </si>
  <si>
    <t>Quiet Room Attendant/Safety Glasses Attendant / Practice Field 1</t>
  </si>
  <si>
    <t>Dorothy Caldwell</t>
  </si>
  <si>
    <t>Quiet Room Attendant/Safety Glasses Attendant / Practice Field 2</t>
  </si>
  <si>
    <t>Carol Chai</t>
  </si>
  <si>
    <t>Quiet Room Attendant/Safety Glasses Attendant / Practice Field 3</t>
  </si>
  <si>
    <t>Laura Prado</t>
  </si>
  <si>
    <t>Quiet Room Attendant/Safety Glasses Attendant / Practice Field 4</t>
  </si>
  <si>
    <t>Quiet Room Attendant/Safety Glasses Attendant / Practice Field 5</t>
  </si>
  <si>
    <t>Field Assebly (required on Field set up/takedown - truss) -1</t>
  </si>
  <si>
    <t>Field Assebly (required on Field set up/takedown - truss) -2</t>
  </si>
  <si>
    <t>Brian Caldwell</t>
  </si>
  <si>
    <t>Field Assebly (required on Field set up/takedown - truss) -3</t>
  </si>
  <si>
    <t>Field Assebly (required on Field set up/takedown - truss) -4</t>
  </si>
  <si>
    <t>Erik Caldwell</t>
  </si>
  <si>
    <t>Field Assebly (required on Field set up/takedown - truss) -5</t>
  </si>
  <si>
    <t>John Chalrton</t>
  </si>
  <si>
    <t>Field Assebly (required on Field set up/takedown - truss) -6</t>
  </si>
  <si>
    <t>Field Assebly (required on Field set up/takedown - truss) -7</t>
  </si>
  <si>
    <t>Sid Toutah</t>
  </si>
  <si>
    <t>Field Assebly (required on Field set up/takedown - truss) -8</t>
  </si>
  <si>
    <t>Micheal Chruchill</t>
  </si>
  <si>
    <t>Field Assebly (required on Field set up/takedown - truss) -9</t>
  </si>
  <si>
    <t>Field Assebly (required on Field set up/takedown - truss) -10</t>
  </si>
  <si>
    <t>Marcus Kubilius</t>
  </si>
  <si>
    <t>James Del Genio</t>
  </si>
  <si>
    <t>5ofus.com</t>
  </si>
  <si>
    <t>Graham Eatherley</t>
  </si>
  <si>
    <t>Carleton University</t>
  </si>
  <si>
    <t>James Diak</t>
  </si>
  <si>
    <t>Jim Forbes</t>
  </si>
  <si>
    <t>Lawrence Lupton</t>
  </si>
  <si>
    <t>Derek Glennie</t>
  </si>
  <si>
    <t>Spartan Bioscience</t>
  </si>
  <si>
    <t>James Cann</t>
  </si>
  <si>
    <t>Gabrielle Sevigny</t>
  </si>
  <si>
    <t>Claire McLaughlin</t>
  </si>
  <si>
    <t>Daniel Wang</t>
  </si>
  <si>
    <t>Bruce Burlton</t>
  </si>
  <si>
    <t>647-898-4365</t>
  </si>
  <si>
    <t>Tom Morrice</t>
  </si>
  <si>
    <t>647-717-2989</t>
  </si>
  <si>
    <t>Teresa Sing</t>
  </si>
  <si>
    <t>647-667-9337</t>
  </si>
  <si>
    <t>Charles Macdonald</t>
  </si>
  <si>
    <t>Albin Pothen</t>
  </si>
  <si>
    <t>Ross Video</t>
  </si>
  <si>
    <t>Dan Fortin</t>
  </si>
  <si>
    <t>Rajesh Dawadi</t>
  </si>
  <si>
    <t>Screening</t>
  </si>
  <si>
    <t>Ericsson</t>
  </si>
  <si>
    <t>Pieter Wessel</t>
  </si>
  <si>
    <t>Dimple Thomas</t>
  </si>
  <si>
    <t>Kyle Stitt</t>
  </si>
  <si>
    <t>General Dynamics</t>
  </si>
  <si>
    <t>Kyle Lunau</t>
  </si>
  <si>
    <t>John Shaw</t>
  </si>
  <si>
    <t>Isaac Tsang</t>
  </si>
  <si>
    <t>The Ottawa Hospital</t>
  </si>
  <si>
    <t>FC - Mark Breadner</t>
  </si>
  <si>
    <t>STAFF</t>
  </si>
  <si>
    <t>FC - Kim Cooper</t>
  </si>
  <si>
    <t>FC - John Hobbins</t>
  </si>
  <si>
    <t>FC - Dave Ellis</t>
  </si>
  <si>
    <t>FC - Arti Javeri</t>
  </si>
  <si>
    <t>FC - Christine Bibic</t>
  </si>
  <si>
    <t>FC - Florence Lee</t>
  </si>
  <si>
    <t>FC - George Chisolm</t>
  </si>
  <si>
    <t>FC - Paul Keenan</t>
  </si>
  <si>
    <t>FC - Melissa Douglas</t>
  </si>
  <si>
    <t>FC - Annika Pint</t>
  </si>
  <si>
    <t>FC - Sheri-LynnKoscielski</t>
  </si>
  <si>
    <t>FC - Heather Kelso</t>
  </si>
  <si>
    <t>FC - Dorelle Joynt</t>
  </si>
  <si>
    <t>FC - Dawn Brillinger</t>
  </si>
  <si>
    <t xml:space="preserve">AV Team </t>
  </si>
  <si>
    <t>AV Team</t>
  </si>
  <si>
    <t>Durham (38)</t>
  </si>
  <si>
    <t>Western (38)</t>
  </si>
  <si>
    <t>McMaster (38)</t>
  </si>
  <si>
    <t>Venue (38)</t>
  </si>
  <si>
    <t>York (36)</t>
  </si>
  <si>
    <t>North Bay (36)</t>
  </si>
  <si>
    <t>Georgian (30)</t>
  </si>
  <si>
    <t>Waterloo (32)</t>
  </si>
  <si>
    <t>To-Do-Items</t>
  </si>
  <si>
    <t>FORKLIFT REQUIRED</t>
  </si>
  <si>
    <t>Tables, chairs Vol Lounge</t>
  </si>
  <si>
    <t>Tables, chairs pit, pit admin, safety glasses, other</t>
  </si>
  <si>
    <t>Pip and Drape for Mentor Lounge</t>
  </si>
  <si>
    <t>FIRST Pipe and Drape - available to venues</t>
  </si>
  <si>
    <t>Height, width, length in feet</t>
  </si>
  <si>
    <t>17' h x 10'w = 70'</t>
  </si>
  <si>
    <t>4-5'h x 10'w = 60'</t>
  </si>
  <si>
    <t>3'h x 10'w = 280'</t>
  </si>
  <si>
    <t>Venue Pipe and Drape needs</t>
  </si>
  <si>
    <t>- game field area</t>
  </si>
  <si>
    <t>- pit areas</t>
  </si>
  <si>
    <t>practice field</t>
  </si>
  <si>
    <t>- Vol Lounge</t>
  </si>
  <si>
    <t>Electrical Needs</t>
  </si>
  <si>
    <t>wheel chair cable covers</t>
  </si>
  <si>
    <t>cable covers</t>
  </si>
  <si>
    <t>pit power distribution grid   -  36 x 110v</t>
  </si>
  <si>
    <t>pit admin  - 2 x 110v outlets to</t>
  </si>
  <si>
    <t>8'h x 10'w = 60'</t>
  </si>
  <si>
    <t>FMS - 2 x 20amp 110v outlets</t>
  </si>
  <si>
    <t>40 pits, 2 x 20amp to FMS, Pit Admin, AV needs, 10 wheel chair cable covers</t>
  </si>
  <si>
    <t>confirmed and quote submitted</t>
  </si>
  <si>
    <t xml:space="preserve">Venue District Event </t>
  </si>
  <si>
    <t>Follow Up Items</t>
  </si>
  <si>
    <t>32 Teams</t>
  </si>
  <si>
    <t>7.0 Min. Cycle Times</t>
  </si>
  <si>
    <t>Qualification Matches = 12 hours</t>
  </si>
  <si>
    <t>Actions:</t>
  </si>
  <si>
    <t>Questions for Lynn</t>
  </si>
  <si>
    <t>*note - Event Set Up TASK work sheet here</t>
  </si>
  <si>
    <t>https://drive.google.com/open?id=1JdZZ0Hu0yhV97kvXWhzuvg8gKr76u2Gb5F4aU3OZp3A</t>
  </si>
  <si>
    <t>Day -2</t>
  </si>
  <si>
    <r>
      <rPr>
        <sz val="11"/>
        <color theme="1"/>
        <rFont val="Calibri"/>
        <family val="2"/>
      </rPr>
      <t xml:space="preserve">Tarp laid in gym - </t>
    </r>
    <r>
      <rPr>
        <b/>
        <sz val="11"/>
        <color rgb="FFFF0000"/>
        <rFont val="Calibri"/>
        <family val="2"/>
      </rPr>
      <t xml:space="preserve">Bleacher Set in position </t>
    </r>
  </si>
  <si>
    <t>Humber Movers</t>
  </si>
  <si>
    <t>WO #24321</t>
  </si>
  <si>
    <t>ThursSTART</t>
  </si>
  <si>
    <t>Loading areas cleared and available for load-in</t>
  </si>
  <si>
    <r>
      <rPr>
        <b/>
        <sz val="11"/>
        <color theme="1"/>
        <rFont val="Calibri,Arial"/>
      </rPr>
      <t xml:space="preserve">Day </t>
    </r>
    <r>
      <rPr>
        <b/>
        <sz val="11"/>
        <color rgb="FFFF0000"/>
        <rFont val="Calibri,Arial"/>
      </rPr>
      <t>-1</t>
    </r>
  </si>
  <si>
    <t>Day -1 Mar 5</t>
  </si>
  <si>
    <r>
      <rPr>
        <i/>
        <sz val="10"/>
        <color theme="1"/>
        <rFont val="Arial"/>
        <family val="2"/>
      </rPr>
      <t>FIRST</t>
    </r>
    <r>
      <rPr>
        <i/>
        <sz val="10"/>
        <color theme="1"/>
        <rFont val="Arial"/>
        <family val="2"/>
      </rPr>
      <t xml:space="preserve"> and 6 Humber staff - Wood Set in place 7-11am</t>
    </r>
  </si>
  <si>
    <t>8+</t>
  </si>
  <si>
    <t>Timmy's</t>
  </si>
  <si>
    <t>arti, john, paul, kim, ?</t>
  </si>
  <si>
    <t>8-10 Volunteers and helpers ready to assist with unloading</t>
  </si>
  <si>
    <t xml:space="preserve">Romaine, Michael, Eric, Danny, Randy, Shaun, Farzad, Carl, </t>
  </si>
  <si>
    <t>field set up, unload truck, unroll carpet</t>
  </si>
  <si>
    <r>
      <rPr>
        <sz val="10"/>
        <color theme="1"/>
        <rFont val="Arial"/>
        <family val="2"/>
      </rPr>
      <t xml:space="preserve">FC Truck arrives***timing and movement of plywood for whole floor - </t>
    </r>
    <r>
      <rPr>
        <b/>
        <i/>
        <sz val="10"/>
        <color rgb="FFFF0000"/>
        <rFont val="Arial"/>
        <family val="2"/>
      </rPr>
      <t>forklift</t>
    </r>
  </si>
  <si>
    <t>Forklift req'd</t>
  </si>
  <si>
    <t>Pit set layout - FIRST assigned volunteers</t>
  </si>
  <si>
    <t>12 noon</t>
  </si>
  <si>
    <t xml:space="preserve">Lunch - fieldside </t>
  </si>
  <si>
    <t>Subway</t>
  </si>
  <si>
    <t>Pre-shipped packages brought to Event Office</t>
  </si>
  <si>
    <r>
      <rPr>
        <sz val="11"/>
        <color rgb="FF000000"/>
        <rFont val="Calibri,Arial"/>
      </rPr>
      <t xml:space="preserve">Layout PITS (markings and drawings) </t>
    </r>
    <r>
      <rPr>
        <sz val="11"/>
        <color rgb="FFFF0000"/>
        <rFont val="Calibri,Arial"/>
      </rPr>
      <t>should we hire outside for this?</t>
    </r>
  </si>
  <si>
    <t>Volunteer help to unload carpet with Electric Contractors</t>
  </si>
  <si>
    <t>Electric Contractors (carpet and electrical work)</t>
  </si>
  <si>
    <t>Pit electricity to be laid, cable mats, wheel chair mats to be installed by contractor</t>
  </si>
  <si>
    <t>Dinner - fieldside (10 grab and go)</t>
  </si>
  <si>
    <t>Pizza</t>
  </si>
  <si>
    <t>AV Contractors Truck unloads only - (8 am set up Day 0)</t>
  </si>
  <si>
    <t>GRAB Production (AV) arrive unload trucks</t>
  </si>
  <si>
    <t>FIRST Staff duties</t>
  </si>
  <si>
    <t>10:00am - 8:00 pm</t>
  </si>
  <si>
    <t xml:space="preserve">•  Unload FIRST truck (forklift) and assign road-cases to the appropriate areas.                                                             *Pit electricity to be laid, cable mats, wheel chair mats to be installed
•  Carpet layout done and then rolled, taped, vacuumed
•  Field perimeter road cases positioned
•  VIP space set up - Day 0
•  Set up SWAG - As per Paul
</t>
  </si>
  <si>
    <t xml:space="preserve">•  who is required
•  who is required
•  who is required
•  who is required
•  who is required
•  who is required
</t>
  </si>
  <si>
    <t>8:00PM-7:00AM</t>
  </si>
  <si>
    <t>not needed</t>
  </si>
  <si>
    <t>Day 0</t>
  </si>
  <si>
    <t>Day 0 Mar 6</t>
  </si>
  <si>
    <t>Day 0 Tasks</t>
  </si>
  <si>
    <t>Ensure Replenishment (Consumables) road-case (that arrives with AV:GRAB) materials are sent to the right areas</t>
  </si>
  <si>
    <t>yes - 1 hour</t>
  </si>
  <si>
    <t>FIRST and Humber representatives arrive</t>
  </si>
  <si>
    <t xml:space="preserve">Set Up crew </t>
  </si>
  <si>
    <t>Lynn, John, EM meet and brief about the day</t>
  </si>
  <si>
    <t>Field Setup and Event set up continues
- Main feild setup
- PIT setp (PIT Admin, ensure viewing area is clear, pipe and drape is done, Machine shop area is clear, practice area is pipe and draped)
- Create walkway for teams in/out of the main field + pipe and drape or extensions to divide group
- Signage and directional signage 
- Judges rooms, Volunteers rooms and Interview rooms 
- Corridor free of hazards / safety check
- Load-in Area defined and clear</t>
  </si>
  <si>
    <t>3:00PM-8:00PM</t>
  </si>
  <si>
    <t>Set up crew volunteers (FTA/CSA/PITAdmin...)AV Contractors, FTA and FS crew arrives</t>
  </si>
  <si>
    <t>Breakfast snack fieldside (25 count)</t>
  </si>
  <si>
    <t>- Confirm plans to shut down WIFI Date/Day at 12:00PM Day 0 until Day 2 8PM</t>
  </si>
  <si>
    <t>Meet with Parking Attendant to go over the Load-in and Load-out</t>
  </si>
  <si>
    <t>PITS should be complete (other than practice field)</t>
  </si>
  <si>
    <t xml:space="preserve">Lunch (35 people)    Verify phone lines; Network drop on floor with house                    </t>
  </si>
  <si>
    <t>PIT completion and Practice Field set up</t>
  </si>
  <si>
    <t>Team Load-in Coordinator - LRI, prepare to recieve teams</t>
  </si>
  <si>
    <t>3:00-5:00PM</t>
  </si>
  <si>
    <t>Team LOAD-IN  (one hour team pit set up) Team LOAD-IN &amp; PITS OPEN 
- *Teams welcomed, staff visiting vehicles to greet teams, onsite activities, flyers, map to E135</t>
  </si>
  <si>
    <t>Romaine Waite, 
Lynn to send john 
info about E135</t>
  </si>
  <si>
    <t>Romaine Waite</t>
  </si>
  <si>
    <t>Inspector Dinner - rotating so as to monitor Load-in of teams</t>
  </si>
  <si>
    <t>Dinner - rotating with key roles at work positions</t>
  </si>
  <si>
    <t>40 vehicles - truck/trailers</t>
  </si>
  <si>
    <t>PITS OPEN to all, robot inspections</t>
  </si>
  <si>
    <t>Judges meet, ensure JA and Safety Advisors connect</t>
  </si>
  <si>
    <t>5:30 PM - 8:00 PM</t>
  </si>
  <si>
    <t xml:space="preserve">Rooms set up
- Volunteer Lounge, Committee room, Mentor Lounge set up
•  Judges room – meeting rooms (*available after 6pm) eat in B101, then go to C110 judges room
•  Chairman’s Award interview – room # 
•  Dean’s List – room # </t>
  </si>
  <si>
    <t>Team filler line matches until 7:30pm, robot calibration</t>
  </si>
  <si>
    <t>Judges arrive - intitial meeting room for judges B101, meet 6-9pm, Lynn or EM to ensure SA is connected with the JA</t>
  </si>
  <si>
    <t>Judges Dinner - room timing TBC</t>
  </si>
  <si>
    <t>Matches completed, field preparation, end time dependent on FTA</t>
  </si>
  <si>
    <t>*no team Load-in after 8pm</t>
  </si>
  <si>
    <t>Review the overnight requirements, EM informs Key Vol of 7:30am SHARP 
next day meeting in event office</t>
  </si>
  <si>
    <t>PITS CLOSE</t>
  </si>
  <si>
    <t>Day 1, March 7</t>
  </si>
  <si>
    <t>FIRST STAFF ARRIVE, Event Managers</t>
  </si>
  <si>
    <t>80% will attend</t>
  </si>
  <si>
    <t>EMT (8:00AM-8:00PM)</t>
  </si>
  <si>
    <t>BREAKFAST FOR VOLUNTEERS</t>
  </si>
  <si>
    <t>Key role meeting</t>
  </si>
  <si>
    <t>PITS OPEN</t>
  </si>
  <si>
    <t xml:space="preserve"> Drivers Meeting on main field</t>
  </si>
  <si>
    <t>Practice Matches (9:30-10:45am)</t>
  </si>
  <si>
    <t xml:space="preserve">OPENING CEREMONIES </t>
  </si>
  <si>
    <t xml:space="preserve">plaque </t>
  </si>
  <si>
    <t>Geraldine Babcock - Director, Community Outreach and Workforce Development</t>
  </si>
  <si>
    <t>Chris Whitaker, CEO Humber College</t>
  </si>
  <si>
    <t xml:space="preserve">MATCHES BEGIN          </t>
  </si>
  <si>
    <t>LUNCH BEGINS</t>
  </si>
  <si>
    <t>2:30pm</t>
  </si>
  <si>
    <t>MATCH PLAY RESUMES (2:30-7:00pm)</t>
  </si>
  <si>
    <r>
      <rPr>
        <sz val="10"/>
        <color theme="1"/>
        <rFont val="Arial"/>
        <family val="2"/>
      </rPr>
      <t xml:space="preserve">Dinner (ensure easy access for field crews working - </t>
    </r>
    <r>
      <rPr>
        <sz val="10"/>
        <color rgb="FFFF0000"/>
        <rFont val="Arial"/>
        <family val="2"/>
      </rPr>
      <t>have 8-10 boxed dinner containers available, in case of running late)</t>
    </r>
  </si>
  <si>
    <t>EM advises key role volunteers about NO 7:30am SHARP morning meeting, but KRL's  to report in to FC lead</t>
  </si>
  <si>
    <t>Security (7:45PM-7:00AM)</t>
  </si>
  <si>
    <t>Security arrives - N/A</t>
  </si>
  <si>
    <t>Day 2, March 8</t>
  </si>
  <si>
    <t>FIRST STAFF ARRIVE, SHOW READY</t>
  </si>
  <si>
    <t>EMT (8:00AM-6:00PM)</t>
  </si>
  <si>
    <r>
      <rPr>
        <b/>
        <sz val="10"/>
        <color rgb="FFFF0000"/>
        <rFont val="Arial"/>
        <family val="2"/>
      </rPr>
      <t>NO</t>
    </r>
    <r>
      <rPr>
        <b/>
        <sz val="10"/>
        <color rgb="FFFF0000"/>
        <rFont val="Arial"/>
        <family val="2"/>
      </rPr>
      <t xml:space="preserve"> Key role meeting - KRL's report to FC lead for check in</t>
    </r>
  </si>
  <si>
    <r>
      <rPr>
        <b/>
        <sz val="10"/>
        <color rgb="FFFF0000"/>
        <rFont val="Arial"/>
        <family val="2"/>
      </rPr>
      <t xml:space="preserve"> Enbridge </t>
    </r>
    <r>
      <rPr>
        <sz val="10"/>
        <color theme="1"/>
        <rFont val="Arial"/>
        <family val="2"/>
      </rPr>
      <t>- Mark Grimley, Manager of Operaations, Kelfeld &amp; Station B Toronto Region Operations</t>
    </r>
  </si>
  <si>
    <t>guest speakers?</t>
  </si>
  <si>
    <t>09:30:00</t>
  </si>
  <si>
    <t>MATCHES BEGIN (9:30-11:30am)</t>
  </si>
  <si>
    <t>judges (refresh beverages and light food)</t>
  </si>
  <si>
    <t>Chartwell's - donated</t>
  </si>
  <si>
    <t>EM to bring Rookie Plaaques to FMS table for presenting at 11:30am</t>
  </si>
  <si>
    <t>ALLIANCE SELECTIONS</t>
  </si>
  <si>
    <t>ELIMINATION ROUNDS BEGIN (3 HOURS)</t>
  </si>
  <si>
    <t>AWARDS  (4-5:30pm)</t>
  </si>
  <si>
    <t>6:00pm</t>
  </si>
  <si>
    <t>Tear Down Process</t>
  </si>
  <si>
    <t>Fork Lift - 8pm-11pm</t>
  </si>
  <si>
    <t>FIRST Transport loads up</t>
  </si>
  <si>
    <t>AV begins tear down, 9:00pm Truck loads up</t>
  </si>
  <si>
    <t>Electrical Truck loads up</t>
  </si>
  <si>
    <t>AV truck loads up</t>
  </si>
  <si>
    <t>29 Teams</t>
  </si>
  <si>
    <t>9.0 Min. Cycle Times</t>
  </si>
  <si>
    <t>Requires response by John H.</t>
  </si>
  <si>
    <t>if john changes something</t>
  </si>
  <si>
    <t>Katlin Changed Something</t>
  </si>
  <si>
    <t>Day -1</t>
  </si>
  <si>
    <t>#Vol's 
Req'd</t>
  </si>
  <si>
    <t>John to arrive for planning with Katlin/Miki/Peter</t>
  </si>
  <si>
    <t>Katlin arrives</t>
  </si>
  <si>
    <t>jamie,</t>
  </si>
  <si>
    <t>LE tie in early</t>
  </si>
  <si>
    <t>4:00:00</t>
  </si>
  <si>
    <t>Electric Contractorsian to coordinate with Waterloo electrician</t>
  </si>
  <si>
    <t>WEDNESDAY 
Day -1</t>
  </si>
  <si>
    <t>need parking passses for 10 vehicles</t>
  </si>
  <si>
    <t>2-6pm</t>
  </si>
  <si>
    <t>PARKING</t>
  </si>
  <si>
    <t>Block off all spots to make room for transport arriving at 4:30pm</t>
  </si>
  <si>
    <t>Hahn arrives to layout pits</t>
  </si>
  <si>
    <t>4:30-7:30pm</t>
  </si>
  <si>
    <t>Forklift scheduled</t>
  </si>
  <si>
    <t>FIRST Truck unloads +4 Waterloo volunteers/helpers</t>
  </si>
  <si>
    <t>FIRST 53' transport</t>
  </si>
  <si>
    <t>block parking lot PA C, peter to send last years request</t>
  </si>
  <si>
    <t>*need pit layout set up for electrical placement completed by Hahn</t>
  </si>
  <si>
    <t>Hahn to arrive and set up pits</t>
  </si>
  <si>
    <t>Electric Contractors Arrives with carpet *unroll carpet asap</t>
  </si>
  <si>
    <t>4 assist with carpet</t>
  </si>
  <si>
    <t>Electric Contractors 26' truck</t>
  </si>
  <si>
    <t>dinner snack on table in fieldside  (sandwiches)</t>
  </si>
  <si>
    <t>AV Contractors truck arrives to unload - no set up</t>
  </si>
  <si>
    <t>GRAB 26' truck</t>
  </si>
  <si>
    <t>Room Setup's - who?, pit set up marking pits for electrical, practice field, pit admin</t>
  </si>
  <si>
    <t>hand out parking passes for key staff for next day - 15 required</t>
  </si>
  <si>
    <t>clear building</t>
  </si>
  <si>
    <t>Security (8:30PM-7:00AM)</t>
  </si>
  <si>
    <t xml:space="preserve">*security needed </t>
  </si>
  <si>
    <t>Day -1 
DAY Day 0</t>
  </si>
  <si>
    <t>FIRST and Waterloo representatives arrive</t>
  </si>
  <si>
    <t>AV Contractors, FTA and FS crew arrives</t>
  </si>
  <si>
    <t>FTA/FS + 8</t>
  </si>
  <si>
    <t>7:00am - 8 Waterloo oganised vol's specifically for set up work</t>
  </si>
  <si>
    <t>light Breakfast snack fieldside</t>
  </si>
  <si>
    <t>Lunch field side to promote continuous working</t>
  </si>
  <si>
    <t>1-6pm</t>
  </si>
  <si>
    <t>Prepare lot for 30 vehicles unloading between 2:45-6pm</t>
  </si>
  <si>
    <t>2:45:00pm</t>
  </si>
  <si>
    <t>LRI begins Coordinating Team Load-in</t>
  </si>
  <si>
    <t>EMT (3:00-8PM)</t>
  </si>
  <si>
    <t>3:00 - 5:00 PM</t>
  </si>
  <si>
    <t>Team LOAD-IN &amp; PITS OPEN - *Teams welcomed, staff visiting vehicles 
to greet teams, onsite activities, flyers</t>
  </si>
  <si>
    <t xml:space="preserve">4 assist with Load-in </t>
  </si>
  <si>
    <t>5pm</t>
  </si>
  <si>
    <t>Volunteer Dinner - vol lounge</t>
  </si>
  <si>
    <t>Pits Open and Inspection</t>
  </si>
  <si>
    <t>JA &amp; Safety Advisors to be introduced by FC Lead and/or EM</t>
  </si>
  <si>
    <t>Judges arrive - meeting 6-9pm</t>
  </si>
  <si>
    <t>judges dinner served</t>
  </si>
  <si>
    <t>Match schedule run by FTA and FCL - only if all teams are present</t>
  </si>
  <si>
    <t>if not all present, schedule is run in the morning</t>
  </si>
  <si>
    <t>overnight requirement, EM informs Key Vol of 7:30am SHARP next day 
meeting in event office</t>
  </si>
  <si>
    <t>Day 0 
Day 1</t>
  </si>
  <si>
    <t>70 vol's + 24 judges</t>
  </si>
  <si>
    <t>9:00am</t>
  </si>
  <si>
    <t>9:30am</t>
  </si>
  <si>
    <r>
      <rPr>
        <sz val="10"/>
        <color theme="1"/>
        <rFont val="Arial"/>
        <family val="2"/>
      </rPr>
      <t xml:space="preserve">Dinner (ensure easy access for field crews working - 
</t>
    </r>
    <r>
      <rPr>
        <sz val="10"/>
        <color rgb="FFFF0000"/>
        <rFont val="Arial"/>
        <family val="2"/>
      </rPr>
      <t>have 8-10 boxed dinner containers available, in case of running late)</t>
    </r>
  </si>
  <si>
    <t>see rollout</t>
  </si>
  <si>
    <t>Security arrives</t>
  </si>
  <si>
    <t>Day 1 
Day 2</t>
  </si>
  <si>
    <r>
      <rPr>
        <b/>
        <sz val="10"/>
        <color rgb="FFFF0000"/>
        <rFont val="Arial"/>
        <family val="2"/>
      </rPr>
      <t>NO</t>
    </r>
    <r>
      <rPr>
        <b/>
        <sz val="10"/>
        <color rgb="FFFF0000"/>
        <rFont val="Arial"/>
        <family val="2"/>
      </rPr>
      <t xml:space="preserve"> Key role meeting - KRL's report to FC lead for check in</t>
    </r>
  </si>
  <si>
    <t>70+24 judges</t>
  </si>
  <si>
    <t>12-7pm</t>
  </si>
  <si>
    <t>need to block off all spots alongside PAC for team Load-out</t>
  </si>
  <si>
    <t>Fieldside dinner snacks</t>
  </si>
  <si>
    <t>8pm-11pm</t>
  </si>
  <si>
    <r>
      <rPr>
        <b/>
        <sz val="11"/>
        <color theme="1"/>
        <rFont val="Calibri"/>
        <family val="2"/>
      </rPr>
      <t xml:space="preserve">Venue District Event </t>
    </r>
    <r>
      <rPr>
        <sz val="11"/>
        <color rgb="FFFF0000"/>
        <rFont val="Calibri"/>
        <family val="2"/>
      </rPr>
      <t>(active document changing overtime)</t>
    </r>
  </si>
  <si>
    <t>30 Teams</t>
  </si>
  <si>
    <t>8.5 Min. Cycle Times</t>
  </si>
  <si>
    <t xml:space="preserve"># Vol's required </t>
  </si>
  <si>
    <t>Dock</t>
  </si>
  <si>
    <t>Note - confirm FIRST access time = flooring previously laid to accommodate</t>
  </si>
  <si>
    <t>Do we get access in the a.m. or p.m., what time after flooring is done?</t>
  </si>
  <si>
    <t xml:space="preserve">*noon goal to have floor covered..Raven's Nest, </t>
  </si>
  <si>
    <r>
      <rPr>
        <sz val="11"/>
        <color rgb="FFFF0000"/>
        <rFont val="Calibri"/>
        <family val="2"/>
      </rPr>
      <t xml:space="preserve">confirm time </t>
    </r>
    <r>
      <rPr>
        <sz val="11"/>
        <color theme="1"/>
        <rFont val="Calibri"/>
        <family val="2"/>
      </rPr>
      <t>of access on March 7th</t>
    </r>
  </si>
  <si>
    <r>
      <rPr>
        <b/>
        <sz val="11"/>
        <color theme="1"/>
        <rFont val="Calibri"/>
        <family val="2"/>
      </rPr>
      <t xml:space="preserve">Day </t>
    </r>
    <r>
      <rPr>
        <sz val="11"/>
        <color rgb="FFFF0000"/>
        <rFont val="Calibri"/>
        <family val="2"/>
      </rPr>
      <t>-1</t>
    </r>
  </si>
  <si>
    <t>Day -1 Mar 12</t>
  </si>
  <si>
    <r>
      <rPr>
        <i/>
        <sz val="10"/>
        <color theme="1"/>
        <rFont val="Arial"/>
        <family val="2"/>
      </rPr>
      <t>FIRST</t>
    </r>
    <r>
      <rPr>
        <sz val="10"/>
        <color theme="1"/>
        <rFont val="Arial"/>
        <family val="2"/>
      </rPr>
      <t xml:space="preserve"> staff  </t>
    </r>
  </si>
  <si>
    <t>2+</t>
  </si>
  <si>
    <t xml:space="preserve">AV crew (they bring 4 people) </t>
  </si>
  <si>
    <t>no forklift required</t>
  </si>
  <si>
    <t>Need Venue Drawings (John), No forklift needed</t>
  </si>
  <si>
    <t>***timing and movement of plywood for whole floor - forklift</t>
  </si>
  <si>
    <t>Hahn will layout pits &amp; chalk them etc. (John to PIT Map/drawing) Arti to provide Spec Sheet (Rooms set up etc,)</t>
  </si>
  <si>
    <t>FIRST Truck unloads</t>
  </si>
  <si>
    <t>yes Forklift</t>
  </si>
  <si>
    <t>No union required</t>
  </si>
  <si>
    <t>1:00 pm</t>
  </si>
  <si>
    <t>2:00 - 5:00 pm</t>
  </si>
  <si>
    <t xml:space="preserve">•  Pit electricity to be laid, cable mats, wheel chair mats to be installed
•  Carpet rolled, taped, vacuumed
•  Field perimeter positioned, connected (Only if PT wants to set up these rooms on Thurs or Fri?)
•  Volunteer Lounge, Committee room, Mentor Lounge set up
•  Judges room – meeting rooms
•  Chairman’s Award interview – room # 
•  Dean’s List – room # 
•  VIP space set up
•  Set up SWAG
•  Magna Roll Up Banners
</t>
  </si>
  <si>
    <t>May change if FTA crew can be brought in on day -1 evening. If not, then FIRST Crew and Humber crew go home at 5 or 6pm</t>
  </si>
  <si>
    <t>4:00 pm</t>
  </si>
  <si>
    <t>Pits to be completed (pit admin, signs, inspection, magna roll out banner)</t>
  </si>
  <si>
    <t>ACCESS to the Buidling (until 10pm)? FIRST will provide details in 24 hrs</t>
  </si>
  <si>
    <t>6:00 pm</t>
  </si>
  <si>
    <t>Deans List, Chairmans Interview Room, FIRST Staff/Safety Advisor Room set up to be completed</t>
  </si>
  <si>
    <t>Do we have access to rooms on Wed</t>
  </si>
  <si>
    <t>5:30 pm</t>
  </si>
  <si>
    <t xml:space="preserve">FTA/FS arrive field set up </t>
  </si>
  <si>
    <t xml:space="preserve">when is FTA arrival </t>
  </si>
  <si>
    <t>dinner staff, AV, others? union?</t>
  </si>
  <si>
    <t>10:00 pm</t>
  </si>
  <si>
    <t>Check with Emily if we have the building till 10pm</t>
  </si>
  <si>
    <t>9:30PM-7:00AM</t>
  </si>
  <si>
    <t>Night Security???</t>
  </si>
  <si>
    <t>Day 0 Mar 13</t>
  </si>
  <si>
    <t>7:00 am</t>
  </si>
  <si>
    <t>FIRST key people</t>
  </si>
  <si>
    <t>2:00PM-9:00PM</t>
  </si>
  <si>
    <t>Set up crew volunteers (FTA/CSA/PITAdmin...)                                     breakfast</t>
  </si>
  <si>
    <t>10:00 am</t>
  </si>
  <si>
    <t>Scripts to be reviewed with EM/EMA</t>
  </si>
  <si>
    <t>PITs and Practice Field set up</t>
  </si>
  <si>
    <t>2:00-5:00PM</t>
  </si>
  <si>
    <t>Team LOAD-IN  (one hour team pit set up) * elevator available 2-10PM</t>
  </si>
  <si>
    <t>Change the request to Emily to move itming to 8PM instead of 7 PM</t>
  </si>
  <si>
    <t>6:00 PM - 8:00 PM</t>
  </si>
  <si>
    <t>PRACTICE MATCHES?</t>
  </si>
  <si>
    <t>9:00PM</t>
  </si>
  <si>
    <t>8:45PM-6:45AM</t>
  </si>
  <si>
    <t xml:space="preserve">Night Security </t>
  </si>
  <si>
    <t>Day 1 Mar 14</t>
  </si>
  <si>
    <t>7:30AM-7:30PM</t>
  </si>
  <si>
    <t>FINAL TEAMS Load-in</t>
  </si>
  <si>
    <t>Practice Matches</t>
  </si>
  <si>
    <t>Confirmed Guest Speaker - Venue (Provost: Michael Benarroch)</t>
  </si>
  <si>
    <t>Confirmed Guest Speaker - Venue (Imogen Coe)</t>
  </si>
  <si>
    <t>Afghan Team 7329 will be on the floor - Imogen will introduce special guests and they do a wave</t>
  </si>
  <si>
    <t>Confirmed Guest Speaker - Scotiabank (Arti to confirm name)</t>
  </si>
  <si>
    <t xml:space="preserve">MATCHES BEGIN        </t>
  </si>
  <si>
    <t>2.5 hours of match play</t>
  </si>
  <si>
    <t>Confirmed Guest Speaker - Magna (Arti to confirm name)</t>
  </si>
  <si>
    <t xml:space="preserve">MATCH PLAY RESUMES </t>
  </si>
  <si>
    <t>4.5 hours of match play</t>
  </si>
  <si>
    <t>Dinner begins for Inspectors (rotating dinner)</t>
  </si>
  <si>
    <t>Dinner for volunteers (rotating dinner)</t>
  </si>
  <si>
    <t>Match play ends</t>
  </si>
  <si>
    <t>would like to end by 5:30 if possible</t>
  </si>
  <si>
    <t>7:15PM-6:45AM</t>
  </si>
  <si>
    <t>caterers can be flexible for early or late</t>
  </si>
  <si>
    <t>Day 2 Mar 15</t>
  </si>
  <si>
    <t>7:30AM-7:00PM</t>
  </si>
  <si>
    <t>Confirmed Guest Speaker - Venue (Victoria/Arti to confirm name)</t>
  </si>
  <si>
    <t xml:space="preserve">MATCHES BEGIN         </t>
  </si>
  <si>
    <t>3.5 hours of match play = 10.5 total qualification rounds</t>
  </si>
  <si>
    <t>Confirmed Guest Presentation - (12:15) Cheque by RBC PH&amp;N Investment Counsel</t>
  </si>
  <si>
    <t xml:space="preserve">ELIMINATION ROUNDS BEGIN </t>
  </si>
  <si>
    <t>3.0 hours of Elemination rounds - quarter/semi/finals</t>
  </si>
  <si>
    <t>AWARDS</t>
  </si>
  <si>
    <t>8:00 pm</t>
  </si>
  <si>
    <t>28 Teams</t>
  </si>
  <si>
    <t>Requires response by Georgian</t>
  </si>
  <si>
    <t>#Vol's Req'd</t>
  </si>
  <si>
    <t>John to arrive to Georgian for planning with Mark</t>
  </si>
  <si>
    <t>*early access allows electrical early set up</t>
  </si>
  <si>
    <t>6-10pm</t>
  </si>
  <si>
    <t xml:space="preserve">FIRST to hire labour?  4 Georgian people </t>
  </si>
  <si>
    <t>Set up crew - FIRST (5)</t>
  </si>
  <si>
    <t>4+ volunteers from Georgian?</t>
  </si>
  <si>
    <t>FIRST Truck unloads +2 Georgian staff, 2 hired labour</t>
  </si>
  <si>
    <t>6 for FIRST truck</t>
  </si>
  <si>
    <t>forklift 6-9pm</t>
  </si>
  <si>
    <t>FIRST 53', GRAB 26' truck, plus Electric Contractors</t>
  </si>
  <si>
    <t>dinner snack on table in field area</t>
  </si>
  <si>
    <t>Georgian Electrician only available until 4PM. John/Kirsten to coordinate</t>
  </si>
  <si>
    <t>Security (8:45PM-7:00AM)</t>
  </si>
  <si>
    <t>*security needed - yes</t>
  </si>
  <si>
    <t>5-6 volunteers from Mark</t>
  </si>
  <si>
    <t>January update</t>
  </si>
  <si>
    <t>*need pit layout set up for electrical placement</t>
  </si>
  <si>
    <t>Day 0 Day 0</t>
  </si>
  <si>
    <t>FIRST and Georgain representatives arrive</t>
  </si>
  <si>
    <t>FTA/FS + 8 +FSM Crew</t>
  </si>
  <si>
    <t>7:00am - 8 Georgian oganised vol's specifically for set up work</t>
  </si>
  <si>
    <t>no forklift req'd</t>
  </si>
  <si>
    <t>truck has lift gate</t>
  </si>
  <si>
    <t>EMT (3:00-9PM)</t>
  </si>
  <si>
    <t>3:00 - 4:30 PM</t>
  </si>
  <si>
    <t xml:space="preserve">Team LOAD-IN &amp; PITS OPEN </t>
  </si>
  <si>
    <t>30 vehicles - only 5 team members for 1 hour allowed</t>
  </si>
  <si>
    <t>inspectors eat 4-5pm</t>
  </si>
  <si>
    <t>In shifts – on the go</t>
  </si>
  <si>
    <t>Volunteer Dinner</t>
  </si>
  <si>
    <t>Judges arrive (Tom Lee JA) meeting 6-9pm</t>
  </si>
  <si>
    <t>announcement reminder to teams of challenge</t>
  </si>
  <si>
    <t>5:30-8 PM</t>
  </si>
  <si>
    <t>Filler LIne MATCHES / Robot Calibration</t>
  </si>
  <si>
    <t>overnight requirement</t>
  </si>
  <si>
    <t>EM informs Key Vol of 7:30am SHARP next day meeting in event office</t>
  </si>
  <si>
    <t>Day 1 Day 1</t>
  </si>
  <si>
    <t>8:30-10 Mentor Breakfast</t>
  </si>
  <si>
    <t>Practice Matches (9:15-10:45am)</t>
  </si>
  <si>
    <t>inform teams of fun challenge</t>
  </si>
  <si>
    <t>Dinner (ensure easy access for field crews working)</t>
  </si>
  <si>
    <t>EM advises key role volunteers about 7:30am SHARP morning meeting</t>
  </si>
  <si>
    <t>Day 2 Day 2</t>
  </si>
  <si>
    <t>EMT (8:00AM-7:30PM)</t>
  </si>
  <si>
    <t>*09:30:00</t>
  </si>
  <si>
    <t>MATCHES BEGIN (9:30-12:45am)</t>
  </si>
  <si>
    <t xml:space="preserve">winners announcement </t>
  </si>
  <si>
    <t>AWARDS  (5:30-7:00pm)</t>
  </si>
  <si>
    <t>Georgian Electrician can disconnect on Monday - John/Kirsten to coordinate</t>
  </si>
  <si>
    <t>Fork Lift - 8pm</t>
  </si>
  <si>
    <t>Ontario District - Durham College Event - February 27-March 1, 2020</t>
  </si>
  <si>
    <t>36 Teams</t>
  </si>
  <si>
    <t>58 vol/21 judge</t>
  </si>
  <si>
    <t># Volunteers</t>
  </si>
  <si>
    <t>Food Count</t>
  </si>
  <si>
    <t>Actions</t>
  </si>
  <si>
    <t>Day -1, February 27, 2020</t>
  </si>
  <si>
    <t>Day -1 DAY -1</t>
  </si>
  <si>
    <t>Set up crew - FIRST reps</t>
  </si>
  <si>
    <t>Pit layouts required to be done (chalk lines)</t>
  </si>
  <si>
    <t>4+</t>
  </si>
  <si>
    <t>SET UP PITS BEFORE Electric Contractors ARRIVES</t>
  </si>
  <si>
    <t>This means taping the floor for pit locations, identifying practice field location. and having pit drawing available for Litte Electric</t>
  </si>
  <si>
    <t>Kyle and Dave to handle this</t>
  </si>
  <si>
    <t>Lunch field side table for FC staff (just order something based on who is there) Burrito Bowls</t>
  </si>
  <si>
    <t>Dave, Dorelle, Kyle</t>
  </si>
  <si>
    <t>FIRST 53' transport for unloading</t>
  </si>
  <si>
    <t>NEED 6-8 PEOPLE
Dave, 
Dorelle, 
Kyle, 
Person4, 
Person5, 
Person6, 
Person7, 
Person8</t>
  </si>
  <si>
    <t>Forklift booked 12-3</t>
  </si>
  <si>
    <t>53' transport truck</t>
  </si>
  <si>
    <t>Electric Contractors Truck &amp; carpet arrival, complete as much non-field set up done as possible</t>
  </si>
  <si>
    <t>4 to help unload carpet</t>
  </si>
  <si>
    <t>26' truck  - DC Electrician will show up at 1 to connect</t>
  </si>
  <si>
    <t>1:00-6:00 pm</t>
  </si>
  <si>
    <t>Lay wood as per supplied drawing, tape, lay carpet</t>
  </si>
  <si>
    <t>field set up FTA/FS (6 helpers). Confirmed for James Cerar (2020)</t>
  </si>
  <si>
    <t xml:space="preserve">AV Contractors truck arrives for unloading </t>
  </si>
  <si>
    <t>26'</t>
  </si>
  <si>
    <t>Dinner fieldside (delivery)</t>
  </si>
  <si>
    <t>Leave building unless key role personnel are in attendance</t>
  </si>
  <si>
    <t>NA - venue locked</t>
  </si>
  <si>
    <t>Security - main gym only - security not needed if venue locked</t>
  </si>
  <si>
    <t>Day 0, February 28, 2020</t>
  </si>
  <si>
    <t>Day 0 - DAY 0</t>
  </si>
  <si>
    <t>FIRST staff and EM</t>
  </si>
  <si>
    <t>2  FIRST, and EM, EMA</t>
  </si>
  <si>
    <t>EMT.   2:30-8pm</t>
  </si>
  <si>
    <t>2:30PM-9:00PM</t>
  </si>
  <si>
    <t>8:00 am</t>
  </si>
  <si>
    <t>FTA/FS, AV Contractors crew set up</t>
  </si>
  <si>
    <t>6-8 helpers for field set up</t>
  </si>
  <si>
    <t xml:space="preserve">Machine Shop </t>
  </si>
  <si>
    <t>4:00PM-8:00PM</t>
  </si>
  <si>
    <t>Breakfast on table field side - working breakfast</t>
  </si>
  <si>
    <t>15 people</t>
  </si>
  <si>
    <t>12:00 pm</t>
  </si>
  <si>
    <t>2:00 pm</t>
  </si>
  <si>
    <t>Load-in Coordinator prepares for team Load-in, organizes Team 
package distribution</t>
  </si>
  <si>
    <t>3:00-5:00 pm</t>
  </si>
  <si>
    <t>Team LOAD-IN</t>
  </si>
  <si>
    <t>5:00 pm</t>
  </si>
  <si>
    <t>Dinner - grab and go (inspectors eat at 4:30PM)</t>
  </si>
  <si>
    <t>72+3/22</t>
  </si>
  <si>
    <t>5:30-7:30pm</t>
  </si>
  <si>
    <t>Practice match filler line only *have CSA ensure all robots have connected to field</t>
  </si>
  <si>
    <t>only if field ready</t>
  </si>
  <si>
    <t>6:30 pm</t>
  </si>
  <si>
    <t>Judges dinner</t>
  </si>
  <si>
    <t>7:45pm</t>
  </si>
  <si>
    <t>EM to inform all key role staff of 7:30am SHARP meeting, and end of day upates</t>
  </si>
  <si>
    <t>7:45PM-6:45AM</t>
  </si>
  <si>
    <t>Day 1, February 29, 2020</t>
  </si>
  <si>
    <t>Day 1 - DAY 1</t>
  </si>
  <si>
    <t>FIRST STAFF ARRIVE, EM, EMA</t>
  </si>
  <si>
    <t>7:00AM-8:00PM</t>
  </si>
  <si>
    <t>BREAKFAST FOR VOLUNTEERS and JUDGES</t>
  </si>
  <si>
    <t>70+3/22</t>
  </si>
  <si>
    <t>8:00AM-7:00PM</t>
  </si>
  <si>
    <t>Key Role Event Meeting - IMPORTANT - only KRL's</t>
  </si>
  <si>
    <t>any FINAL TEAMS Load-in?</t>
  </si>
  <si>
    <t>Drivers Meeting</t>
  </si>
  <si>
    <t xml:space="preserve">Qualification Matches  </t>
  </si>
  <si>
    <t>75+3/22</t>
  </si>
  <si>
    <t>VOLUNTEER Dinner provided - rotating shifts</t>
  </si>
  <si>
    <t>75+3</t>
  </si>
  <si>
    <t>MATCHES END   *if running late inform teams 2.0- hours in advance</t>
  </si>
  <si>
    <t xml:space="preserve">EM to inform all key role staff of NO Day 2 meeting, but to remind KRL's to check in with FC Event Lead and/or EM by 7:45am Day 2 </t>
  </si>
  <si>
    <t>Day 2, March 1, 2020</t>
  </si>
  <si>
    <t>Day 2 - DAY 2</t>
  </si>
  <si>
    <t>6:45 am</t>
  </si>
  <si>
    <t>8:00AM-4:00PM</t>
  </si>
  <si>
    <t>7:45 am</t>
  </si>
  <si>
    <t>Key Role Leads to check in with FC lead and/or EM</t>
  </si>
  <si>
    <t>9:00 am</t>
  </si>
  <si>
    <t>Guest Speaker, Ryan Werenich, Operations Manager GTA East Operations - Area 40, Enbridge</t>
  </si>
  <si>
    <t>9:30 am</t>
  </si>
  <si>
    <t>MATCHES BEGIN</t>
  </si>
  <si>
    <t>Rookie plaques prepared and brought to FMS</t>
  </si>
  <si>
    <t>Rookie plaques, speakers</t>
  </si>
  <si>
    <t>1:30 pm</t>
  </si>
  <si>
    <t>LUNCH BEGINS - Ri3D presentation at lunch</t>
  </si>
  <si>
    <t>2:30 pm</t>
  </si>
  <si>
    <t>ELIMINATION ROUNDS BEGIN</t>
  </si>
  <si>
    <t xml:space="preserve">AWARDS  </t>
  </si>
  <si>
    <t>Guest Speaker?</t>
  </si>
  <si>
    <t>7:30 pm</t>
  </si>
  <si>
    <t>6:30-9:00 pm</t>
  </si>
  <si>
    <t>Electric Contractors take down</t>
  </si>
  <si>
    <t>Pizza Dinner fieldside for tear down crew</t>
  </si>
  <si>
    <t>9:00 pm</t>
  </si>
  <si>
    <t>AV Truck loads up, teams leave</t>
  </si>
  <si>
    <t>9:30 pm</t>
  </si>
  <si>
    <t>10:30 pm</t>
  </si>
  <si>
    <r>
      <rPr>
        <b/>
        <sz val="11"/>
        <color theme="1"/>
        <rFont val="Calibri"/>
        <family val="2"/>
      </rPr>
      <t xml:space="preserve">Venue District Event </t>
    </r>
    <r>
      <rPr>
        <sz val="11"/>
        <color rgb="FFFF0000"/>
        <rFont val="Calibri"/>
        <family val="2"/>
      </rPr>
      <t>(active document changing overtime)</t>
    </r>
  </si>
  <si>
    <t>26 Teams</t>
  </si>
  <si>
    <t>10 Min. Cycle Times</t>
  </si>
  <si>
    <t>Qualification Matches = 9 hours</t>
  </si>
  <si>
    <t xml:space="preserve"># Vol's 
req'd </t>
  </si>
  <si>
    <t>FOOD
COUNT</t>
  </si>
  <si>
    <r>
      <rPr>
        <b/>
        <sz val="11"/>
        <color theme="1"/>
        <rFont val="Arial"/>
        <family val="2"/>
      </rPr>
      <t xml:space="preserve">Day </t>
    </r>
    <r>
      <rPr>
        <b/>
        <sz val="11"/>
        <color rgb="FFFF0000"/>
        <rFont val="Arial"/>
        <family val="2"/>
      </rPr>
      <t>-1</t>
    </r>
  </si>
  <si>
    <t>Athletics Staff to lay vinyl floor cover - Bleachers out before the Start of laying plastic flooring</t>
  </si>
  <si>
    <r>
      <rPr>
        <i/>
        <sz val="11"/>
        <color theme="1"/>
        <rFont val="Arial"/>
        <family val="2"/>
      </rPr>
      <t>FIRST</t>
    </r>
    <r>
      <rPr>
        <sz val="11"/>
        <color theme="1"/>
        <rFont val="Arial"/>
        <family val="2"/>
      </rPr>
      <t xml:space="preserve"> staff  lead arrives (likely 10am), FIRST Senior Mentor assistance</t>
    </r>
  </si>
  <si>
    <t>assign key vol's (Anthony) to review plan for Parking to go over the truck routes, timing</t>
  </si>
  <si>
    <t>Forklift Onsite 9:30AM - 12PM</t>
  </si>
  <si>
    <t>Venue set up crew (bring 10-12 people) to set up plastic/rubber Event Flooring (Rental Company has requested 10-15 people to assist with Unloading and Setup)</t>
  </si>
  <si>
    <t>asap</t>
  </si>
  <si>
    <t>Pit layout - need 3 volunteers - and set up tables, team number signs, 
tape pit locations, flooring / field layout / AV allows electrical power installation for pits</t>
  </si>
  <si>
    <t>Fieldside Lunch (Sandwiches), served in Volunteer Lounge</t>
  </si>
  <si>
    <t>15-20</t>
  </si>
  <si>
    <t>Add floor underlay (wood if needed) *FC wood not needed, only MS</t>
  </si>
  <si>
    <t>Carleton preferred access 
times for 53' truck</t>
  </si>
  <si>
    <t>FIRST Truck unload - john contact, no alex, joel will be there</t>
  </si>
  <si>
    <t>Forklift Onsite 2PM - 4PM</t>
  </si>
  <si>
    <r>
      <rPr>
        <b/>
        <sz val="11"/>
        <color rgb="FF000000"/>
        <rFont val="Arial"/>
        <family val="2"/>
      </rPr>
      <t xml:space="preserve">Electric Contractors </t>
    </r>
    <r>
      <rPr>
        <sz val="11"/>
        <color rgb="FF000000"/>
        <rFont val="Arial"/>
        <family val="2"/>
      </rPr>
      <t>(carpet and electrical work)
•  Pit electricity to be laid, cable mats, wheel chair mats to be installed
•  Carpet rolled, taped, vacuumed</t>
    </r>
  </si>
  <si>
    <t>Fieldside Dinner (Pizza), served in Volunteer Lounge</t>
  </si>
  <si>
    <t>*only where room
 access available</t>
  </si>
  <si>
    <t>2:00 pm - 6:00 pm</t>
  </si>
  <si>
    <t>(complete what tasks can be done at this time)
•  Field perimeter road cases positioned - Day 0 am
•  Volunteer Lounge, Committee room - thurs ampm, 
•  Judges room – meeting rooms - Day 1 morning, Day 0 at Bakers Rest.
•  Chairman’s Award interview – room # - set up thurs/fri
•  Dean’s List – room # - same
•  VIP space set up - all event
•  Set up SWAG - thurs/fri - what suits FC</t>
  </si>
  <si>
    <t>NOTE - what items from previous line is not completed, it is done on Day 0</t>
  </si>
  <si>
    <t xml:space="preserve">Prayer Room - Setup not required, Quiet Room - becomes available 7PM Day 0 </t>
  </si>
  <si>
    <t>*if space is 
available</t>
  </si>
  <si>
    <t>*6:00 pm</t>
  </si>
  <si>
    <t>AV Contractors truck arrives to unload and go</t>
  </si>
  <si>
    <t>8:00 pm - 7:00 am</t>
  </si>
  <si>
    <t>Overnight Security on-site (Student Safety Patrollers)</t>
  </si>
  <si>
    <r>
      <rPr>
        <i/>
        <sz val="11"/>
        <color theme="1"/>
        <rFont val="Arial"/>
        <family val="2"/>
      </rPr>
      <t>FIRST</t>
    </r>
    <r>
      <rPr>
        <sz val="11"/>
        <color theme="1"/>
        <rFont val="Arial"/>
        <family val="2"/>
      </rPr>
      <t xml:space="preserve"> Staff and Key CU personnel arrive on-site</t>
    </r>
  </si>
  <si>
    <t>FED Event Staff arrive on-site (Anthony, Alex L, Laura, Jennifer)</t>
  </si>
  <si>
    <t>Breakfast (served in Volunteer Lounge)</t>
  </si>
  <si>
    <t>Setup crew Volunteers arrive on-site (FTA/CSA/Pit Admin...)</t>
  </si>
  <si>
    <t>Auxillary Rooms setup as they become available (First Aid, VIP Lounge, etc.)</t>
  </si>
  <si>
    <t>*might be done thurs</t>
  </si>
  <si>
    <r>
      <rPr>
        <i/>
        <sz val="11"/>
        <color theme="1"/>
        <rFont val="Arial"/>
        <family val="2"/>
      </rPr>
      <t>*FIRST</t>
    </r>
    <r>
      <rPr>
        <sz val="11"/>
        <color theme="1"/>
        <rFont val="Arial"/>
        <family val="2"/>
      </rPr>
      <t xml:space="preserve"> Merch and Carleton Recruitment booths setup</t>
    </r>
  </si>
  <si>
    <t>help needed to set up Generator on game field</t>
  </si>
  <si>
    <t>Scripts to be reviewed with EM</t>
  </si>
  <si>
    <t>Elevator to Alumni Hall 2nd Floor unlocked and entered into service</t>
  </si>
  <si>
    <t>Lunch (served in Volunteer Lounge)</t>
  </si>
  <si>
    <r>
      <rPr>
        <sz val="11"/>
        <color theme="1"/>
        <rFont val="Arial"/>
        <family val="2"/>
      </rPr>
      <t xml:space="preserve">Pits and Practice Field set up </t>
    </r>
    <r>
      <rPr>
        <b/>
        <sz val="11"/>
        <color rgb="FFFF0000"/>
        <rFont val="Arial"/>
        <family val="2"/>
      </rPr>
      <t>completed</t>
    </r>
  </si>
  <si>
    <t>1:30 pm - 5:30 pm</t>
  </si>
  <si>
    <t xml:space="preserve">Student Safety Patrollers on-site to assist with Load-in and Traffic Control </t>
  </si>
  <si>
    <t>connect wit Load-in coordinator - LRI</t>
  </si>
  <si>
    <t>Meet with Parking Attendants to go over the Load-in for team arrival at 3pm</t>
  </si>
  <si>
    <t>Safety/Emergency Preparedness Venue Walkthrough and Certification</t>
  </si>
  <si>
    <t>booths</t>
  </si>
  <si>
    <t>2:00 pm - 5:00 pm</t>
  </si>
  <si>
    <t>Engineering &amp; Science Recruitment teams on-site in Alumni Hall Concourse</t>
  </si>
  <si>
    <t>3:00 pm - 8:00 pm</t>
  </si>
  <si>
    <t>Emergency Response Team (CUSERT) on-site, staffing First Aid Room</t>
  </si>
  <si>
    <t>Load-in Coordinator to prep. for team Load-in - usually LRI</t>
  </si>
  <si>
    <t>3:00 pm - 5:00 pm</t>
  </si>
  <si>
    <r>
      <rPr>
        <sz val="11"/>
        <color theme="1"/>
        <rFont val="Arial"/>
        <family val="2"/>
      </rPr>
      <t xml:space="preserve">TEAM LOAD-IN  (One Hour per Team for setup - </t>
    </r>
    <r>
      <rPr>
        <b/>
        <sz val="11"/>
        <color rgb="FFFF0000"/>
        <rFont val="Arial"/>
        <family val="2"/>
      </rPr>
      <t>5 wrist bands / team)</t>
    </r>
  </si>
  <si>
    <t>DJ, Carleton Student Clubs, Event Sponsors arrive for Team Social setup</t>
  </si>
  <si>
    <t>Inspectors have dinner early to be ready to start robot inspection</t>
  </si>
  <si>
    <t>EM to connect JA and Safety Managers when they arrive</t>
  </si>
  <si>
    <t>Dinner (served in Volunteer Lounge, rotating breaks for Volunteers)</t>
  </si>
  <si>
    <t>Pit Admin may need food brought to Pit Admin table in pits</t>
  </si>
  <si>
    <t>5:00 pm - 8:00 pm</t>
  </si>
  <si>
    <t>TEAM SOCIAL (Norm Fenn Gym)</t>
  </si>
  <si>
    <t>5:30 pm - 7:30 pm</t>
  </si>
  <si>
    <t>Possible PRACTICE MATCHES</t>
  </si>
  <si>
    <t>Judges Welcome Dinner &amp; Orientation at Bakers Restaurant (University Centre bldg)</t>
  </si>
  <si>
    <t>Quiet Room becomes available, setup begins</t>
  </si>
  <si>
    <t>Judges dinner served at Bakers Restaurant (University Centre bldg)</t>
  </si>
  <si>
    <t>overnight requirement, EM informs Key Vol of 7:30am SHARP next day meeting in event office</t>
  </si>
  <si>
    <t>Judges Lounge setup</t>
  </si>
  <si>
    <t>BREAKFAST (served in Volunteer Lounge &amp; Judges Lounge)</t>
  </si>
  <si>
    <t>Convert Norm Fenn Gym from Social to Team Lounge</t>
  </si>
  <si>
    <t>Key role meeting - location TBD</t>
  </si>
  <si>
    <t>Chairman's &amp; Dean's List Interview Rooms setup</t>
  </si>
  <si>
    <t>Carleton Recuritment Booths Open</t>
  </si>
  <si>
    <t>8:00 am </t>
  </si>
  <si>
    <t>Team Lounge Opens</t>
  </si>
  <si>
    <t>Quiet Room Opens</t>
  </si>
  <si>
    <t>Benoit-Antoine Bacon, Carleton University President and Vice-Chancellor</t>
  </si>
  <si>
    <t>Dave Ibbetson Vice President and General Manager, General Dynamics Mission Systems (exclusive presenting sponsor)</t>
  </si>
  <si>
    <t>Grant Courville, Vice President, Products and Strategy, Blackberry QNX (pit sponsor)</t>
  </si>
  <si>
    <t xml:space="preserve">QUALIFICATION MATCHES BEGIN   </t>
  </si>
  <si>
    <t>1:30 pm - 2:30 pm</t>
  </si>
  <si>
    <t>Lunch (served in Volunteer Lounge &amp; Judges Lounge)</t>
  </si>
  <si>
    <r>
      <rPr>
        <sz val="11"/>
        <color theme="1"/>
        <rFont val="Arial"/>
        <family val="2"/>
      </rPr>
      <t xml:space="preserve">Dinner (ensure easy access for field crews working - </t>
    </r>
    <r>
      <rPr>
        <sz val="11"/>
        <color rgb="FFFF0000"/>
        <rFont val="Arial"/>
        <family val="2"/>
      </rPr>
      <t>have 8-10 boxed dinner containers available, in case of running late)</t>
    </r>
  </si>
  <si>
    <t>Security 7:45-6:30am</t>
  </si>
  <si>
    <t>Security arrives Overnight Security on-site (Student Safety Patrollers)</t>
  </si>
  <si>
    <t>Team Lounge Closes</t>
  </si>
  <si>
    <t>Quiet Room Closes</t>
  </si>
  <si>
    <t>FIRST STAFF and FED Event Staff (Anthony, Alex L, Laura, Jennifer) arrive on-site</t>
  </si>
  <si>
    <t>Breakfast (served in Volunteer Lounge &amp; Judges Lounge)</t>
  </si>
  <si>
    <r>
      <rPr>
        <b/>
        <sz val="11"/>
        <color rgb="FFFF0000"/>
        <rFont val="Arial"/>
        <family val="2"/>
      </rPr>
      <t>NO</t>
    </r>
    <r>
      <rPr>
        <b/>
        <sz val="11"/>
        <color rgb="FFFF0000"/>
        <rFont val="Arial"/>
        <family val="2"/>
      </rPr>
      <t xml:space="preserve"> Key role meeting - KRL's report to FC lead for check in</t>
    </r>
  </si>
  <si>
    <t>EMT 8am-6pm</t>
  </si>
  <si>
    <t>Athletic Therapy on-site, staffing First Aid Room</t>
  </si>
  <si>
    <t>Enbridge confirmed as per FIRST</t>
  </si>
  <si>
    <t>EM to bring Rookie Team plaques to the FMS table to present at start of Alliance Selections</t>
  </si>
  <si>
    <t>LUNCH BEGINS (Takeout Containers will be available)</t>
  </si>
  <si>
    <t>Pooja Suresh, Manager, Research and Innovation, Gastops, Carleton Engineering Alumna (confirmed)</t>
  </si>
  <si>
    <t>Electric Contractors tear down and truck loads up</t>
  </si>
  <si>
    <t>A/V crew tear down, truck load</t>
  </si>
  <si>
    <t>10 needed to take down the generator</t>
  </si>
  <si>
    <t>Dinner for tear down crews</t>
  </si>
  <si>
    <t>Forklift Onsite 8PM - 12AM</t>
  </si>
  <si>
    <r>
      <rPr>
        <i/>
        <sz val="11"/>
        <color theme="1"/>
        <rFont val="Arial"/>
        <family val="2"/>
      </rPr>
      <t>FIRST</t>
    </r>
    <r>
      <rPr>
        <sz val="11"/>
        <color theme="1"/>
        <rFont val="Arial"/>
        <family val="2"/>
      </rPr>
      <t xml:space="preserve"> Transport loads up</t>
    </r>
  </si>
  <si>
    <t>Event Flooring tear down, Madali Trasport loads up</t>
  </si>
  <si>
    <t>*carpet taken away by FRC Team 2994</t>
  </si>
  <si>
    <t>8 team members needed</t>
  </si>
  <si>
    <t>Questions</t>
  </si>
  <si>
    <t>MCMASTER SCHEDULE APRIL 3-5 2020  (Day 0/Day 1/Day 2)</t>
  </si>
  <si>
    <t>40 Teams Participating</t>
  </si>
  <si>
    <t>GREEN means all set and confirmed</t>
  </si>
  <si>
    <t xml:space="preserve">Vol's </t>
  </si>
  <si>
    <t>FOOD
Count</t>
  </si>
  <si>
    <t>*new column to verify task completion</t>
  </si>
  <si>
    <t>Set up crew and FIRST prepare for transport unloading
Fork Lift arrival confirmed</t>
  </si>
  <si>
    <t>TJ confirmed building access 
at 6am and hallways cleared 
for Load-in</t>
  </si>
  <si>
    <t>note - 6am Load-in requires extra volunteers (6)to help all trucks unload and move equipment from unloading area and into main gym and all the way to the pit gym</t>
  </si>
  <si>
    <t>Mac team sets up pits, rooms where available</t>
  </si>
  <si>
    <t>FIRST 53' transport arrives to unload</t>
  </si>
  <si>
    <t>Vol's to be there to be ready to unload truck - 
Melissa/Michael confirming 4039 members</t>
  </si>
  <si>
    <r>
      <rPr>
        <sz val="11"/>
        <color theme="1"/>
        <rFont val="Arial"/>
        <family val="2"/>
      </rPr>
      <t>Electric Contractors Truck 26' &amp;</t>
    </r>
    <r>
      <rPr>
        <sz val="11"/>
        <color rgb="FFFF0000"/>
        <rFont val="Arial"/>
        <family val="2"/>
      </rPr>
      <t xml:space="preserve"> carpet arrival </t>
    </r>
  </si>
  <si>
    <t>Electric Contractors confirmed arrival time</t>
  </si>
  <si>
    <t>GRAB truck 26' arrives to unload</t>
  </si>
  <si>
    <t>Continue - SET UP - AV, wood/carpet/field layed, 
all ancillary rooms, pits</t>
  </si>
  <si>
    <t>lead EMT?</t>
  </si>
  <si>
    <t xml:space="preserve">26' truck AV </t>
  </si>
  <si>
    <t>Breakfast snack fieldside</t>
  </si>
  <si>
    <t>Arlene Dosen - Larry Marsh -&gt; 20 volunteers</t>
  </si>
  <si>
    <r>
      <rPr>
        <sz val="11"/>
        <color theme="1"/>
        <rFont val="Arial"/>
        <family val="2"/>
      </rPr>
      <t xml:space="preserve">Lunch - </t>
    </r>
    <r>
      <rPr>
        <sz val="11"/>
        <color rgb="FFFF0000"/>
        <rFont val="Arial"/>
        <family val="2"/>
      </rPr>
      <t>field side</t>
    </r>
  </si>
  <si>
    <t>2:15pm</t>
  </si>
  <si>
    <t>Load-in Coordinator (LRI)</t>
  </si>
  <si>
    <t>4+2</t>
  </si>
  <si>
    <t>prepares for teams to Load-in, 4 inside, 2 outside</t>
  </si>
  <si>
    <t>can we get extra help with outside Load-in management</t>
  </si>
  <si>
    <t>2:30PM-9PM</t>
  </si>
  <si>
    <t>2:30 - 5:00 pm</t>
  </si>
  <si>
    <t>Team LOAD-IN - 5 team members, 1 hour only</t>
  </si>
  <si>
    <t>inspectors eat      4:30-5pm</t>
  </si>
  <si>
    <t>5:00pm</t>
  </si>
  <si>
    <t>5:30pm</t>
  </si>
  <si>
    <t>volunteer lounge / compare food count to 2019 #'s</t>
  </si>
  <si>
    <t>Practice filler line - only for inspected robots</t>
  </si>
  <si>
    <t>5:30-7:30PM</t>
  </si>
  <si>
    <t>Team Social Mezzanine, Ivor Wynne Centre - pizza!</t>
  </si>
  <si>
    <t xml:space="preserve">EM informs Key Vol of 7:30am SHARP next day </t>
  </si>
  <si>
    <t>8:00pm</t>
  </si>
  <si>
    <t>8:45PM-7:00AM</t>
  </si>
  <si>
    <t>Day 1 
Day 1</t>
  </si>
  <si>
    <t>8:00AM-8:00PM</t>
  </si>
  <si>
    <t xml:space="preserve">Key Role staff Meeting - event office </t>
  </si>
  <si>
    <t>Drivers meeting on field</t>
  </si>
  <si>
    <t>LUNCH BEGINS - Dean's List Luncheon</t>
  </si>
  <si>
    <t>VIP Lounge -  Ivor Wynne Centre - Mezzanine</t>
  </si>
  <si>
    <t>Qualification MATCHES (2:30-7pm)</t>
  </si>
  <si>
    <r>
      <rPr>
        <sz val="10"/>
        <color theme="1"/>
        <rFont val="Arial"/>
        <family val="2"/>
      </rPr>
      <t xml:space="preserve">Dinner (ensure easy access for field crews working - </t>
    </r>
    <r>
      <rPr>
        <sz val="10"/>
        <color rgb="FFFF0000"/>
        <rFont val="Arial"/>
        <family val="2"/>
      </rPr>
      <t>have 8-10 boxed dinner containers available, in case of running late)</t>
    </r>
  </si>
  <si>
    <t>grab and go snack</t>
  </si>
  <si>
    <t xml:space="preserve">MATCHES END   </t>
  </si>
  <si>
    <r>
      <rPr>
        <sz val="10"/>
        <color rgb="FF000000"/>
        <rFont val="Arial"/>
        <family val="2"/>
      </rPr>
      <t>Security arrives -</t>
    </r>
    <r>
      <rPr>
        <sz val="10"/>
        <color rgb="FFFF0000"/>
        <rFont val="Arial"/>
        <family val="2"/>
      </rPr>
      <t xml:space="preserve"> is security needed or space lockedown?</t>
    </r>
  </si>
  <si>
    <t>7:45PM-7:00AM</t>
  </si>
  <si>
    <t>FIRST STAFF ARRIVE, EM &amp; EMA</t>
  </si>
  <si>
    <t>8:00AM-7:30PM</t>
  </si>
  <si>
    <r>
      <rPr>
        <b/>
        <sz val="10"/>
        <color rgb="FFFF0000"/>
        <rFont val="Arial"/>
        <family val="2"/>
      </rPr>
      <t>NO</t>
    </r>
    <r>
      <rPr>
        <b/>
        <sz val="10"/>
        <color rgb="FFFF0000"/>
        <rFont val="Arial"/>
        <family val="2"/>
      </rPr>
      <t xml:space="preserve"> Key role meeting - KRL's report to FC lead for check in</t>
    </r>
  </si>
  <si>
    <t>Mark Egbedeyi-Emmanuel (also judging) - Union Gas</t>
  </si>
  <si>
    <t>Electric Contractors and GRAB take down</t>
  </si>
  <si>
    <t>Forklift required to stack and load road cases</t>
  </si>
  <si>
    <t>AV Contractors, Electric Contractors Truck loads up, teams leave</t>
  </si>
  <si>
    <t>Food
Count</t>
  </si>
  <si>
    <t>FC to arrive to Georgian for planning with Mark</t>
  </si>
  <si>
    <t>3pm/4pm</t>
  </si>
  <si>
    <t>meet with the onsite electrician around 3/4pm, then they go get a bit to eat, and then come back at 6:30pm to set up.
Make sense</t>
  </si>
  <si>
    <t>Can Georgian get 6 people to help  Vynal flooring completed by 6pm</t>
  </si>
  <si>
    <t>6-8 vol's</t>
  </si>
  <si>
    <t>Set up crew - FIRST (2+?)</t>
  </si>
  <si>
    <t>Mark on the floow PIT drawings</t>
  </si>
  <si>
    <t>FIRST Truck unloads +2 Georgian staff, 2 - 4 additioinal helpers</t>
  </si>
  <si>
    <t>6-8 for FIRST truck</t>
  </si>
  <si>
    <t>Electric Contractors Arrives with carpet *unroll carpet asap (may unload early if bleachers are set up)</t>
  </si>
  <si>
    <t>dinner snack on table in field area (sandwiches)</t>
  </si>
  <si>
    <t>Security (9:30PM-7:00AM)</t>
  </si>
  <si>
    <t>*security needed - yes or full facility lock down?</t>
  </si>
  <si>
    <r>
      <rPr>
        <i/>
        <sz val="10"/>
        <color theme="1"/>
        <rFont val="Arial"/>
        <family val="2"/>
      </rPr>
      <t>FIRST</t>
    </r>
    <r>
      <rPr>
        <sz val="10"/>
        <color theme="1"/>
        <rFont val="Arial"/>
        <family val="2"/>
      </rPr>
      <t xml:space="preserve"> and Georgain representatives arrive</t>
    </r>
  </si>
  <si>
    <t>Team LOAD-IN &amp; PITS OPEN - *Teams welcomed, staff visiting vehicles to greet teams, onsite activities, flyers</t>
  </si>
  <si>
    <t>Security (7:45PM-6:45AM)</t>
  </si>
  <si>
    <t>speakers</t>
  </si>
  <si>
    <r>
      <rPr>
        <sz val="10"/>
        <color theme="1"/>
        <rFont val="Arial"/>
        <family val="2"/>
      </rPr>
      <t xml:space="preserve">Dinner (ensure easy access for field crews working - </t>
    </r>
    <r>
      <rPr>
        <sz val="10"/>
        <color rgb="FFFF0000"/>
        <rFont val="Arial"/>
        <family val="2"/>
      </rPr>
      <t>have 8-10 boxed dinner containers available, in case of running late)</t>
    </r>
  </si>
  <si>
    <r>
      <rPr>
        <b/>
        <sz val="10"/>
        <color rgb="FFFF0000"/>
        <rFont val="Arial"/>
        <family val="2"/>
      </rPr>
      <t>NO</t>
    </r>
    <r>
      <rPr>
        <sz val="10"/>
        <color theme="1"/>
        <rFont val="Arial"/>
        <family val="2"/>
      </rPr>
      <t xml:space="preserve"> Key role meeting - KRL's report to FC lead for check in</t>
    </r>
  </si>
  <si>
    <t>Enbridge - FC sponsor</t>
  </si>
  <si>
    <t>Georgian Electrician can disconnect on Monday - Arti/Kirsten to coordinate</t>
  </si>
  <si>
    <t>York Schedule 2019</t>
  </si>
  <si>
    <t>36 Teams,  7 min. match cycle times</t>
  </si>
  <si>
    <t># of VOLUNTEERS</t>
  </si>
  <si>
    <t>Day -1 Day -1</t>
  </si>
  <si>
    <t>Floor Coverings by York in PIT gym</t>
  </si>
  <si>
    <t>FIRST staff arrive</t>
  </si>
  <si>
    <t xml:space="preserve">This means taping the floor for pit locations, identifying practice field location. and having pit drawing available for Litte Electric - Large measuring tape, chalkline, white tape (gaffers tape), marker </t>
  </si>
  <si>
    <t xml:space="preserve">4 volunteers to set up </t>
  </si>
  <si>
    <t>Forklift required (4:00-8:00 pm)</t>
  </si>
  <si>
    <t>Electric Contractors - carpet and electric work (Volunteers to help with Carpet - any forklift requirements?)</t>
  </si>
  <si>
    <t>Forklift</t>
  </si>
  <si>
    <t xml:space="preserve">26' truck </t>
  </si>
  <si>
    <t>FIRST 53" transport truck arrives - *forklift required</t>
  </si>
  <si>
    <t>Truck Offloaded and roadcases on side</t>
  </si>
  <si>
    <t xml:space="preserve">Get access to roadcase 8 and move roadcases to appropriate areas (side) </t>
  </si>
  <si>
    <t>Phil to add the number of volunteers here</t>
  </si>
  <si>
    <t>Pit layouts required to be complete</t>
  </si>
  <si>
    <t>•  Pit electricity to be laid, cable mats, wheel chair mats to be installed
• Pit tables and team pits to be ready
• Pit Admin road cases to be ready 
•  Carpet rolled, taped, vacuumed
•  Field perimeter positioned, connected 
•  Volunteer Lounge, Committee room, Mentor Lounge set up
•  Judges room – meeting rooms
•  Chairman’s Award interview – room # 
•  Dean’s List – room # 
•  VIP space set up
•  Set up SWAG Tables</t>
  </si>
  <si>
    <t>Lay wood as per supplied drawing, tape, lay carpet (check with FTA/FS)</t>
  </si>
  <si>
    <t>field set up FTA/FS (6 helpers). OPTIONAL for FTA/FS</t>
  </si>
  <si>
    <t>AV Contractors unload and hold</t>
  </si>
  <si>
    <t>PIT's to be fully ready, carpet to be rolled out, roadcases in the right areas</t>
  </si>
  <si>
    <t>Rooms should have furniture and road cases</t>
  </si>
  <si>
    <t>Leave building unless key role personnel are in attendance
Security to sit between main gym and fieldhouse (pits)</t>
  </si>
  <si>
    <t>FIRST staff and EM Arrive</t>
  </si>
  <si>
    <t xml:space="preserve">EMT </t>
  </si>
  <si>
    <t>FTA/FS, AV Contractors Crew set up</t>
  </si>
  <si>
    <t xml:space="preserve">Phil to add the number of volunteers here </t>
  </si>
  <si>
    <t xml:space="preserve">Event should be fully ready incl. pipe and drape across all areas </t>
  </si>
  <si>
    <t>Venue should be event ready. EM and FC Staff to ensure Load-in area is set up and clear. volunteers assigned to sign off as teams come in. PIT Admin Volunteer onsite</t>
  </si>
  <si>
    <t>2:30 - 4:30 pm</t>
  </si>
  <si>
    <t>Team LOAD-IN &amp; PITS OPEN</t>
  </si>
  <si>
    <t>5:30 - 8:00 pm</t>
  </si>
  <si>
    <t>PRACTICE MATCHES / Robot Calibration</t>
  </si>
  <si>
    <t>FIRST STAFF ARRIVE, EM and Venue Representative</t>
  </si>
  <si>
    <t>Key Role meeting</t>
  </si>
  <si>
    <t>Pits open</t>
  </si>
  <si>
    <t>EM to remind PIT announcer to make announcements of Drivers meeting at 8:30am on main field</t>
  </si>
  <si>
    <t>Drivers meeting on game field</t>
  </si>
  <si>
    <t>9:15 am</t>
  </si>
  <si>
    <t>Judges replinshment + mentors lounge snack</t>
  </si>
  <si>
    <t>10:45 am</t>
  </si>
  <si>
    <t>Practice Matches End</t>
  </si>
  <si>
    <t xml:space="preserve">MATCHES BEGIN          (2.5 hours)  </t>
  </si>
  <si>
    <t>MATCH PLAY RESUMES (2-5:30)  (3.5 hours)</t>
  </si>
  <si>
    <t>Qualifications Matches End</t>
  </si>
  <si>
    <t>FIRST STAFF ARRIVE</t>
  </si>
  <si>
    <t>MATCHES BEGIN         (3.0 hours)</t>
  </si>
  <si>
    <t xml:space="preserve">AWARDS </t>
  </si>
  <si>
    <t>Electrical tear down starts in pits</t>
  </si>
  <si>
    <t>Pipe and drape tear down begins in pits</t>
  </si>
  <si>
    <t>AV tear down begins</t>
  </si>
  <si>
    <t>Electrical truck loads up</t>
  </si>
  <si>
    <t>RYERSON District Event</t>
  </si>
  <si>
    <t>8.0 Min. Cycle Times</t>
  </si>
  <si>
    <t>- john to confirm with Emily about steel chairs around south end of rink</t>
  </si>
  <si>
    <t>- John to seek redraw with field perimeter</t>
  </si>
  <si>
    <t>Blue - confirmed status</t>
  </si>
  <si>
    <t>WEEK 3</t>
  </si>
  <si>
    <t>Orange = Commited, not yet in VMS</t>
  </si>
  <si>
    <t>March 12 - 14, 2020</t>
  </si>
  <si>
    <t>Green = Assigned in VMS</t>
  </si>
  <si>
    <t>RYERSON UNIVERSITY</t>
  </si>
  <si>
    <t>Event Special NOTES...</t>
  </si>
  <si>
    <t>30 teams</t>
  </si>
  <si>
    <t>Food</t>
  </si>
  <si>
    <t>Questions for Emily</t>
  </si>
  <si>
    <t>Food Service</t>
  </si>
  <si>
    <t>Humber truck to Ryerson</t>
  </si>
  <si>
    <t>Vol's</t>
  </si>
  <si>
    <t>Mentors</t>
  </si>
  <si>
    <t>VIPS</t>
  </si>
  <si>
    <t>Elevator ACcess</t>
  </si>
  <si>
    <t>Wednesday</t>
  </si>
  <si>
    <t xml:space="preserve">FIRST staff  </t>
  </si>
  <si>
    <t>Ryerson Floor will be ready by ?</t>
  </si>
  <si>
    <t>8:00 am - 4:00 pm</t>
  </si>
  <si>
    <t>Stage Vision (they bring 4 people) ( elevator access required) (they leave at 3ish)</t>
  </si>
  <si>
    <t>Need Ryerson Drawings (John), No forklift needed</t>
  </si>
  <si>
    <t>stage vision in contact and Union will be there</t>
  </si>
  <si>
    <t>Elevator Access: 7:30 AM - 2:00 PM</t>
  </si>
  <si>
    <t>Hahn (PIT set up and lower level rooms set up, pipe and drape)</t>
  </si>
  <si>
    <t>Confirm Internet connections with Emily</t>
  </si>
  <si>
    <t>Arti to meet with Emily/IT followed by Parking (Sam)</t>
  </si>
  <si>
    <t xml:space="preserve">Check with Jonathan if he has volunteers </t>
  </si>
  <si>
    <t>Phil's Truck (trailer: 5 items: machine shop, 5 roadcases - Sponsor+Consumables +webcast)</t>
  </si>
  <si>
    <t>11:00 - 12:30 PM</t>
  </si>
  <si>
    <t>Roadcases in the areas</t>
  </si>
  <si>
    <t>Ground Level : 2 Banners</t>
  </si>
  <si>
    <t>Set up VIP Registration desk (table cloth/banners)</t>
  </si>
  <si>
    <t xml:space="preserve">VIP Lounge (TV, vases, brochuers), banners, </t>
  </si>
  <si>
    <t xml:space="preserve">make sure white cloth are done </t>
  </si>
  <si>
    <t>Chairmans, Dean's List Room (8ft drape) + table skirt</t>
  </si>
  <si>
    <t>Set up PIT Admin (Safety Glasses, Spare parts and Machine Shop, Practice Field) ----- 1/2 hr</t>
  </si>
  <si>
    <t>Magna Banner set up</t>
  </si>
  <si>
    <t>12:30 -12:45</t>
  </si>
  <si>
    <t>Lunch (room)</t>
  </si>
  <si>
    <t>1:00 PM- 2:30 PM</t>
  </si>
  <si>
    <t>Magna Banner Roll out (require 4 volunteers)</t>
  </si>
  <si>
    <t>PIT Set up (Magna table cloth on PIT Admin desks, Magna "PIT Sponsor" bannersin PITs</t>
  </si>
  <si>
    <t>Judges Rooms, Event Office Set up</t>
  </si>
  <si>
    <t>VIP Room Set up (banners, TV, USB, Podium, Riser, EAB Meeting Setup)</t>
  </si>
  <si>
    <t xml:space="preserve">Volunteer Lounge to be </t>
  </si>
  <si>
    <t xml:space="preserve">•  Pit electricity to be laid, cable mats, wheel chair mats to be installed
•  Carpet rolled, taped, vacuumed
•  Field perimeter positioned, connected (Only if PT wants to set up these rooms on Thurs or Fri?)
</t>
  </si>
  <si>
    <t>maybe</t>
  </si>
  <si>
    <t>Field Set up</t>
  </si>
  <si>
    <t>8:45PM-7:45AM</t>
  </si>
  <si>
    <t>1:30PM-9:00PM</t>
  </si>
  <si>
    <t xml:space="preserve">Breakfast </t>
  </si>
  <si>
    <t xml:space="preserve">2:00 pm - 9:00 pm </t>
  </si>
  <si>
    <t>Stage Vision Arrives</t>
  </si>
  <si>
    <t>1:30 pm - 4:30 pm</t>
  </si>
  <si>
    <t>*judges dinner to be in judges room</t>
  </si>
  <si>
    <t xml:space="preserve">5:00 pm </t>
  </si>
  <si>
    <t>Rotating DINNER (Judges will also have dinner - Ryerson) -confirm timing with John Smith</t>
  </si>
  <si>
    <t>5:30 pm - 8:00 pm</t>
  </si>
  <si>
    <t>FILLER LINE PRACTICE MATCHES</t>
  </si>
  <si>
    <t>EM informs Key volunteers to attend 7:30am next day meeting</t>
  </si>
  <si>
    <t>8:45PM-7:15AM</t>
  </si>
  <si>
    <t>8:00AM - 8:00PM</t>
  </si>
  <si>
    <t xml:space="preserve">PITS OPEN </t>
  </si>
  <si>
    <t>DRIVERS MEETING (on field)</t>
  </si>
  <si>
    <t>PRACTICE MATCHES</t>
  </si>
  <si>
    <t>GUEST SPEAKER (Ryerson, Scotiabank, Magna (Award)</t>
  </si>
  <si>
    <t xml:space="preserve">QUALIFICATION MATCHES </t>
  </si>
  <si>
    <t>2:30 pm - 7:00 pm</t>
  </si>
  <si>
    <t>7:45PM-7:15 AM</t>
  </si>
  <si>
    <t>Close out CanCode</t>
  </si>
  <si>
    <t>VIP Lounge</t>
  </si>
  <si>
    <t>VIP Desk can be cleaned out</t>
  </si>
  <si>
    <t xml:space="preserve">SWAG - </t>
  </si>
  <si>
    <t xml:space="preserve">FLL </t>
  </si>
  <si>
    <t>Forklift req'd 8-11pm</t>
  </si>
  <si>
    <t xml:space="preserve"> 7:00 - 9:00 pm</t>
  </si>
  <si>
    <t>Hahn (Truck has to leave dock by 8:30 pm) *this cannot be confirmed!</t>
  </si>
  <si>
    <t>8:00 (truck: 8:30 - 9:00 pm)</t>
  </si>
  <si>
    <t>9:30 - 10:00 pm</t>
  </si>
  <si>
    <t>10:00 am - 1:00 pm</t>
  </si>
  <si>
    <t>FIRST Truck Load</t>
  </si>
  <si>
    <t>Pit Administration Supervisor Training</t>
  </si>
  <si>
    <t xml:space="preserve">Head Referee </t>
  </si>
  <si>
    <t>FTAA</t>
  </si>
  <si>
    <t>Field Supervisor</t>
  </si>
  <si>
    <t>Referee 1</t>
  </si>
  <si>
    <t>Referee 2</t>
  </si>
  <si>
    <t xml:space="preserve">Referee 3 </t>
  </si>
  <si>
    <t xml:space="preserve">Referee 4 </t>
  </si>
  <si>
    <t>Referee 5</t>
  </si>
  <si>
    <t>Lead Robot Inspector</t>
  </si>
  <si>
    <t xml:space="preserve">Control System Advisor </t>
  </si>
  <si>
    <t>Judge Advisor - FIRST Assigns</t>
  </si>
  <si>
    <t xml:space="preserve">MC - Primary </t>
  </si>
  <si>
    <t xml:space="preserve">GA - Primary </t>
  </si>
  <si>
    <t>Safety Manager #2</t>
  </si>
  <si>
    <t>Lead Queuer</t>
  </si>
  <si>
    <t>Spare Parts</t>
  </si>
  <si>
    <t>Practice Field Attendant #1</t>
  </si>
  <si>
    <t>Practice Field Attendant #2</t>
  </si>
  <si>
    <r>
      <t xml:space="preserve">*FTA #1 - </t>
    </r>
    <r>
      <rPr>
        <i/>
        <sz val="10"/>
        <rFont val="Arial"/>
        <family val="2"/>
      </rPr>
      <t>FIRST</t>
    </r>
    <r>
      <rPr>
        <sz val="10"/>
        <rFont val="Arial"/>
        <family val="2"/>
      </rPr>
      <t xml:space="preserve"> Assigns</t>
    </r>
  </si>
  <si>
    <r>
      <t xml:space="preserve">FTA #2 - </t>
    </r>
    <r>
      <rPr>
        <i/>
        <sz val="10"/>
        <rFont val="Arial"/>
        <family val="2"/>
      </rPr>
      <t>FIRST</t>
    </r>
    <r>
      <rPr>
        <sz val="10"/>
        <rFont val="Arial"/>
        <family val="2"/>
      </rPr>
      <t xml:space="preserve"> Assigns (optional)</t>
    </r>
  </si>
  <si>
    <t>Quiet Room Attendant 2</t>
  </si>
  <si>
    <t xml:space="preserve">Pit Administration Supervisor </t>
  </si>
  <si>
    <t>Accommmodation Coordinator</t>
  </si>
  <si>
    <t>Audio/Visual Attendant</t>
  </si>
  <si>
    <t>Inspection Manager</t>
  </si>
  <si>
    <t>Official Scorer 1</t>
  </si>
  <si>
    <t>18 preferred</t>
  </si>
  <si>
    <t>Official Scorer 2</t>
  </si>
  <si>
    <t>Official Scorer 3</t>
  </si>
  <si>
    <t>Official Scorer 4</t>
  </si>
  <si>
    <t>Official Scorer 5</t>
  </si>
  <si>
    <t>Safety Attendant (SAT)</t>
  </si>
  <si>
    <t>Safety Attendant (SUN)</t>
  </si>
  <si>
    <t xml:space="preserve">     Emcee/Game Announcer Training</t>
  </si>
  <si>
    <t>Emcee/GA Training</t>
  </si>
  <si>
    <t>Safety Manager Training (requires certification too)</t>
  </si>
  <si>
    <t>Lead Queuer Training  (requires certification too)</t>
  </si>
  <si>
    <t>See VC Box for details for each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</si>
</sst>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dd/mm/yyyy"/>
    <numFmt numFmtId="165" formatCode="mmm\ d"/>
    <numFmt numFmtId="166" formatCode="mmmm\ d"/>
    <numFmt numFmtId="167" formatCode="mmmm\ d\,\ yyyy"/>
    <numFmt numFmtId="168" formatCode="hh:mm"/>
    <numFmt numFmtId="169" formatCode="dddd\ mmm\ d"/>
    <numFmt numFmtId="170" formatCode="dddd\,\ mmmm\ d"/>
    <numFmt numFmtId="171" formatCode="mmm\.\ d"/>
    <numFmt numFmtId="172" formatCode="dddd\ mmmm\ d"/>
    <numFmt numFmtId="173" formatCode="d\-m"/>
    <numFmt numFmtId="174" formatCode="hh:mm:ss"/>
    <numFmt numFmtId="175" formatCode="mmmmd"/>
    <numFmt numFmtId="176" formatCode="h&quot;:&quot;mm&quot; &quot;AM/PM"/>
    <numFmt numFmtId="177" formatCode="mmmd"/>
    <numFmt numFmtId="178" formatCode="d&quot; &quot;mmmm&quot; &quot;yyyy"/>
  </numFmts>
  <fonts count="133">
    <font>
      <sz val="10"/>
      <color rgb="FF000000"/>
      <name val="Arial"/>
      <scheme val="minor"/>
    </font>
    <font>
      <b/>
      <sz val="11"/>
      <color rgb="FF000000"/>
      <name val="Calibri"/>
      <family val="2"/>
    </font>
    <font>
      <sz val="11"/>
      <color theme="1"/>
      <name val="Calibri"/>
      <family val="2"/>
    </font>
    <font>
      <sz val="11"/>
      <color rgb="FF000000"/>
      <name val="Calibri"/>
      <family val="2"/>
    </font>
    <font>
      <sz val="10"/>
      <color rgb="FF000000"/>
      <name val="Arial"/>
      <family val="2"/>
    </font>
    <font>
      <b/>
      <sz val="14"/>
      <color theme="1"/>
      <name val="Arial"/>
      <family val="2"/>
    </font>
    <font>
      <sz val="10"/>
      <color theme="1"/>
      <name val="Arial"/>
      <family val="2"/>
      <scheme val="minor"/>
    </font>
    <font>
      <b/>
      <sz val="14"/>
      <color theme="1"/>
      <name val="Arial"/>
      <family val="2"/>
      <scheme val="minor"/>
    </font>
    <font>
      <b/>
      <sz val="16"/>
      <color theme="1"/>
      <name val="Arial"/>
      <family val="2"/>
    </font>
    <font>
      <b/>
      <sz val="16"/>
      <color theme="1"/>
      <name val="Arial"/>
      <family val="2"/>
      <scheme val="minor"/>
    </font>
    <font>
      <b/>
      <sz val="17"/>
      <color rgb="FFFFFFFF"/>
      <name val="Arial"/>
      <family val="2"/>
    </font>
    <font>
      <sz val="10"/>
      <name val="Arial"/>
      <family val="2"/>
    </font>
    <font>
      <sz val="10"/>
      <color theme="1"/>
      <name val="Arial"/>
      <family val="2"/>
    </font>
    <font>
      <sz val="11"/>
      <color theme="1"/>
      <name val="Arial"/>
      <family val="2"/>
    </font>
    <font>
      <b/>
      <sz val="10"/>
      <color theme="1"/>
      <name val="Helvetica Neue"/>
    </font>
    <font>
      <b/>
      <u/>
      <sz val="10"/>
      <color rgb="FF1155CC"/>
      <name val="Arial"/>
      <family val="2"/>
    </font>
    <font>
      <b/>
      <u/>
      <sz val="10"/>
      <color rgb="FF1155CC"/>
      <name val="Arial"/>
      <family val="2"/>
    </font>
    <font>
      <sz val="11"/>
      <color theme="1"/>
      <name val="Arial"/>
      <family val="2"/>
      <scheme val="minor"/>
    </font>
    <font>
      <u/>
      <sz val="10"/>
      <color rgb="FF1155CC"/>
      <name val="Arial"/>
      <family val="2"/>
    </font>
    <font>
      <u/>
      <sz val="10"/>
      <color rgb="FF1155CC"/>
      <name val="Arial"/>
      <family val="2"/>
    </font>
    <font>
      <u/>
      <sz val="10"/>
      <color rgb="FF1155CC"/>
      <name val="Arial"/>
      <family val="2"/>
    </font>
    <font>
      <u/>
      <sz val="10"/>
      <color rgb="FF1155CC"/>
      <name val="Arial"/>
      <family val="2"/>
    </font>
    <font>
      <sz val="11"/>
      <color rgb="FF000000"/>
      <name val="Arial"/>
      <family val="2"/>
    </font>
    <font>
      <u/>
      <sz val="11"/>
      <color rgb="FF0000FF"/>
      <name val="Arial"/>
      <family val="2"/>
    </font>
    <font>
      <b/>
      <sz val="11"/>
      <color rgb="FF000000"/>
      <name val="Arial"/>
      <family val="2"/>
    </font>
    <font>
      <b/>
      <sz val="10"/>
      <color rgb="FF000000"/>
      <name val="Arial"/>
      <family val="2"/>
    </font>
    <font>
      <sz val="11"/>
      <color rgb="FFFFFFFF"/>
      <name val="Arial"/>
      <family val="2"/>
    </font>
    <font>
      <b/>
      <sz val="11"/>
      <color rgb="FFFFFFFF"/>
      <name val="Arial"/>
      <family val="2"/>
    </font>
    <font>
      <b/>
      <sz val="20"/>
      <color theme="1"/>
      <name val="Arial"/>
      <family val="2"/>
    </font>
    <font>
      <b/>
      <sz val="10"/>
      <color theme="1"/>
      <name val="Arial"/>
      <family val="2"/>
      <scheme val="minor"/>
    </font>
    <font>
      <b/>
      <sz val="10"/>
      <color theme="1"/>
      <name val="Arial"/>
      <family val="2"/>
    </font>
    <font>
      <b/>
      <sz val="12"/>
      <color rgb="FFFFFFFF"/>
      <name val="Arial"/>
      <family val="2"/>
    </font>
    <font>
      <sz val="10"/>
      <color rgb="FFF8F9FA"/>
      <name val="Arial"/>
      <family val="2"/>
    </font>
    <font>
      <i/>
      <sz val="10"/>
      <color theme="1"/>
      <name val="Helvetica Neue"/>
    </font>
    <font>
      <sz val="10"/>
      <color theme="1"/>
      <name val="Helvetica Neue"/>
    </font>
    <font>
      <b/>
      <sz val="10"/>
      <color rgb="FFFF0000"/>
      <name val="Helvetica Neue"/>
    </font>
    <font>
      <sz val="10"/>
      <color rgb="FFFFFFFF"/>
      <name val="Arial"/>
      <family val="2"/>
    </font>
    <font>
      <i/>
      <sz val="10"/>
      <color theme="1"/>
      <name val="Arial"/>
      <family val="2"/>
    </font>
    <font>
      <sz val="10"/>
      <color rgb="FF000000"/>
      <name val="Arial"/>
      <family val="2"/>
    </font>
    <font>
      <b/>
      <sz val="10"/>
      <color rgb="FFFF0000"/>
      <name val="Arial"/>
      <family val="2"/>
    </font>
    <font>
      <b/>
      <sz val="10"/>
      <color rgb="FFFFFFFF"/>
      <name val="Arial"/>
      <family val="2"/>
    </font>
    <font>
      <b/>
      <i/>
      <sz val="14"/>
      <color theme="1"/>
      <name val="Calibri"/>
      <family val="2"/>
    </font>
    <font>
      <b/>
      <sz val="14"/>
      <color rgb="FF0000FF"/>
      <name val="Arial"/>
      <family val="2"/>
    </font>
    <font>
      <u/>
      <sz val="10"/>
      <color rgb="FF1155CC"/>
      <name val="Arial"/>
      <family val="2"/>
    </font>
    <font>
      <b/>
      <sz val="10"/>
      <color rgb="FF000000"/>
      <name val="Helvetica Neue"/>
    </font>
    <font>
      <b/>
      <sz val="11"/>
      <color rgb="FFFF0000"/>
      <name val="Helvetica Neue"/>
    </font>
    <font>
      <sz val="10"/>
      <color rgb="FF0000FF"/>
      <name val="Arial"/>
      <family val="2"/>
    </font>
    <font>
      <sz val="10"/>
      <color rgb="FF000000"/>
      <name val="Helvetica Neue"/>
    </font>
    <font>
      <sz val="10"/>
      <color rgb="FF0000FF"/>
      <name val="Helvetica Neue"/>
    </font>
    <font>
      <sz val="10"/>
      <color rgb="FF1F1F1F"/>
      <name val="Helvetica Neue"/>
    </font>
    <font>
      <sz val="12"/>
      <color rgb="FF333333"/>
      <name val="Open Sans"/>
    </font>
    <font>
      <sz val="11"/>
      <color rgb="FF000000"/>
      <name val="&quot;aptos narrow&quot;"/>
    </font>
    <font>
      <b/>
      <sz val="11"/>
      <color theme="1"/>
      <name val="Calibri"/>
      <family val="2"/>
    </font>
    <font>
      <b/>
      <sz val="9"/>
      <color theme="1"/>
      <name val="Open Sans"/>
    </font>
    <font>
      <sz val="9"/>
      <color theme="1"/>
      <name val="Open Sans"/>
    </font>
    <font>
      <u/>
      <sz val="9"/>
      <color rgb="FFA64D79"/>
      <name val="Open Sans"/>
    </font>
    <font>
      <b/>
      <sz val="9"/>
      <color rgb="FFFFFFFF"/>
      <name val="Arial"/>
      <family val="2"/>
    </font>
    <font>
      <b/>
      <sz val="14"/>
      <color rgb="FFFF0000"/>
      <name val="Arial"/>
      <family val="2"/>
    </font>
    <font>
      <sz val="11"/>
      <color theme="1"/>
      <name val="Helvetica Neue"/>
    </font>
    <font>
      <u/>
      <sz val="11"/>
      <color rgb="FF1155CC"/>
      <name val="Helvetica Neue"/>
    </font>
    <font>
      <sz val="10"/>
      <color theme="1"/>
      <name val="Helvetica Neue"/>
    </font>
    <font>
      <b/>
      <sz val="10"/>
      <color theme="1"/>
      <name val="Arial"/>
      <family val="2"/>
    </font>
    <font>
      <sz val="10"/>
      <color theme="1"/>
      <name val="Arial"/>
      <family val="2"/>
    </font>
    <font>
      <i/>
      <sz val="10"/>
      <color theme="1"/>
      <name val="Arial"/>
      <family val="2"/>
    </font>
    <font>
      <sz val="10"/>
      <color rgb="FF000000"/>
      <name val="Arial"/>
      <family val="2"/>
      <scheme val="minor"/>
    </font>
    <font>
      <sz val="10"/>
      <color rgb="FF000000"/>
      <name val="Helvetica Neue"/>
    </font>
    <font>
      <sz val="10"/>
      <color rgb="FF242424"/>
      <name val="Arial"/>
      <family val="2"/>
      <scheme val="minor"/>
    </font>
    <font>
      <b/>
      <sz val="14"/>
      <color rgb="FF000000"/>
      <name val="Helvetica Neue"/>
    </font>
    <font>
      <i/>
      <sz val="10"/>
      <color rgb="FF000000"/>
      <name val="Helvetica Neue"/>
    </font>
    <font>
      <b/>
      <sz val="10"/>
      <color theme="1"/>
      <name val="Helvetica Neue"/>
    </font>
    <font>
      <b/>
      <i/>
      <sz val="10"/>
      <color theme="1"/>
      <name val="Helvetica Neue"/>
    </font>
    <font>
      <b/>
      <sz val="9"/>
      <color rgb="FFFFFFFF"/>
      <name val="Helvetica Neue"/>
    </font>
    <font>
      <sz val="9"/>
      <color rgb="FFFFFFFF"/>
      <name val="Helvetica Neue"/>
    </font>
    <font>
      <i/>
      <sz val="10"/>
      <color rgb="FF000000"/>
      <name val="Arial"/>
      <family val="2"/>
    </font>
    <font>
      <i/>
      <sz val="10"/>
      <color rgb="FF000000"/>
      <name val="Arial"/>
      <family val="2"/>
    </font>
    <font>
      <sz val="10"/>
      <color rgb="FF0000FF"/>
      <name val="Helvetica Neue"/>
    </font>
    <font>
      <u/>
      <sz val="10"/>
      <color rgb="FF0000FF"/>
      <name val="Helvetica Neue"/>
    </font>
    <font>
      <u/>
      <sz val="10"/>
      <color rgb="FF000000"/>
      <name val="Helvetica Neue"/>
    </font>
    <font>
      <u/>
      <sz val="9"/>
      <color rgb="FF1155CC"/>
      <name val="Open Sans"/>
    </font>
    <font>
      <sz val="11"/>
      <color rgb="FFFF0000"/>
      <name val="Calibri"/>
      <family val="2"/>
    </font>
    <font>
      <u/>
      <sz val="10"/>
      <color rgb="FF0000FF"/>
      <name val="Arial"/>
      <family val="2"/>
    </font>
    <font>
      <sz val="10"/>
      <color rgb="FF454545"/>
      <name val="Arial"/>
      <family val="2"/>
      <scheme val="minor"/>
    </font>
    <font>
      <b/>
      <i/>
      <sz val="11"/>
      <color rgb="FFFF0000"/>
      <name val="Arial"/>
      <family val="2"/>
    </font>
    <font>
      <b/>
      <i/>
      <sz val="11"/>
      <color rgb="FF000000"/>
      <name val="Arial"/>
      <family val="2"/>
    </font>
    <font>
      <u/>
      <sz val="11"/>
      <color rgb="FF1155CC"/>
      <name val="Calibri"/>
      <family val="2"/>
    </font>
    <font>
      <sz val="10"/>
      <color rgb="FFFF0000"/>
      <name val="Arial"/>
      <family val="2"/>
    </font>
    <font>
      <b/>
      <sz val="11"/>
      <color rgb="FFFF0000"/>
      <name val="Arial"/>
      <family val="2"/>
    </font>
    <font>
      <sz val="9"/>
      <color theme="1"/>
      <name val="Arial"/>
      <family val="2"/>
    </font>
    <font>
      <b/>
      <sz val="11"/>
      <color rgb="FFFF0000"/>
      <name val="Calibri"/>
      <family val="2"/>
    </font>
    <font>
      <b/>
      <sz val="10"/>
      <color rgb="FF000000"/>
      <name val="Arial"/>
      <family val="2"/>
    </font>
    <font>
      <sz val="9"/>
      <color theme="1"/>
      <name val="Calibri"/>
      <family val="2"/>
    </font>
    <font>
      <b/>
      <sz val="12"/>
      <color theme="1"/>
      <name val="Helvetica Neue"/>
    </font>
    <font>
      <sz val="10"/>
      <color rgb="FFFF0000"/>
      <name val="Helvetica Neue"/>
    </font>
    <font>
      <b/>
      <sz val="10"/>
      <color rgb="FFFFFFFF"/>
      <name val="Helvetica Neue"/>
    </font>
    <font>
      <u/>
      <sz val="10"/>
      <color rgb="FF0000FF"/>
      <name val="Helvetica Neue"/>
    </font>
    <font>
      <b/>
      <sz val="11"/>
      <color theme="1"/>
      <name val="Arial"/>
      <family val="2"/>
    </font>
    <font>
      <b/>
      <sz val="11"/>
      <color rgb="FFFF00FF"/>
      <name val="Arial"/>
      <family val="2"/>
    </font>
    <font>
      <sz val="11"/>
      <color rgb="FF9900FF"/>
      <name val="Arial"/>
      <family val="2"/>
    </font>
    <font>
      <sz val="10"/>
      <color rgb="FFFF0000"/>
      <name val="Arial"/>
      <family val="2"/>
      <scheme val="minor"/>
    </font>
    <font>
      <sz val="11"/>
      <color rgb="FFFF0000"/>
      <name val="Arial"/>
      <family val="2"/>
    </font>
    <font>
      <sz val="11"/>
      <color rgb="FF222222"/>
      <name val="Arial"/>
      <family val="2"/>
    </font>
    <font>
      <b/>
      <sz val="12"/>
      <color rgb="FFFF0000"/>
      <name val="Helvetica Neue"/>
    </font>
    <font>
      <b/>
      <sz val="18"/>
      <color theme="1"/>
      <name val="Helvetica Neue"/>
    </font>
    <font>
      <sz val="10"/>
      <color theme="1"/>
      <name val="Calibri"/>
      <family val="2"/>
    </font>
    <font>
      <sz val="11"/>
      <color rgb="FFFF0000"/>
      <name val="Helvetica Neue"/>
    </font>
    <font>
      <b/>
      <sz val="11"/>
      <color rgb="FF000000"/>
      <name val="Helvetica Neue"/>
    </font>
    <font>
      <b/>
      <sz val="11"/>
      <color rgb="FFFF00FF"/>
      <name val="Helvetica Neue"/>
    </font>
    <font>
      <b/>
      <sz val="11"/>
      <color theme="1"/>
      <name val="Helvetica Neue"/>
    </font>
    <font>
      <sz val="9"/>
      <color theme="1"/>
      <name val="Helvetica Neue"/>
    </font>
    <font>
      <i/>
      <sz val="11"/>
      <color theme="1"/>
      <name val="Arial"/>
      <family val="2"/>
    </font>
    <font>
      <i/>
      <sz val="10"/>
      <color theme="1"/>
      <name val="Helvetica Neue, Arial"/>
    </font>
    <font>
      <sz val="10"/>
      <color theme="1"/>
      <name val="Helvetica Neue, Arial"/>
    </font>
    <font>
      <b/>
      <i/>
      <sz val="10"/>
      <color theme="1"/>
      <name val="Helvetica Neue, Arial"/>
    </font>
    <font>
      <b/>
      <sz val="10"/>
      <color rgb="FFFF0000"/>
      <name val="Helvetica Neue, Arial"/>
    </font>
    <font>
      <b/>
      <i/>
      <sz val="10"/>
      <color rgb="FFFFFFFF"/>
      <name val="Arial"/>
      <family val="2"/>
    </font>
    <font>
      <b/>
      <i/>
      <sz val="10"/>
      <color theme="1"/>
      <name val="Arial"/>
      <family val="2"/>
    </font>
    <font>
      <sz val="10"/>
      <color rgb="FF000000"/>
      <name val="&quot;Helvetica Neue&quot;"/>
    </font>
    <font>
      <i/>
      <sz val="10"/>
      <color rgb="FF000000"/>
      <name val="&quot;Helvetica Neue&quot;"/>
    </font>
    <font>
      <i/>
      <sz val="10"/>
      <color rgb="FF0000FF"/>
      <name val="Helvetica Neue"/>
    </font>
    <font>
      <b/>
      <sz val="11"/>
      <color theme="1"/>
      <name val="Calibri,Arial"/>
    </font>
    <font>
      <b/>
      <sz val="11"/>
      <color rgb="FFFF0000"/>
      <name val="Calibri,Arial"/>
    </font>
    <font>
      <b/>
      <i/>
      <sz val="10"/>
      <color rgb="FFFF0000"/>
      <name val="Arial"/>
      <family val="2"/>
    </font>
    <font>
      <sz val="11"/>
      <color rgb="FF000000"/>
      <name val="Calibri,Arial"/>
    </font>
    <font>
      <sz val="11"/>
      <color rgb="FFFF0000"/>
      <name val="Calibri,Arial"/>
    </font>
    <font>
      <u/>
      <sz val="10"/>
      <color theme="10"/>
      <name val="Arial"/>
      <family val="2"/>
      <scheme val="minor"/>
    </font>
    <font>
      <u/>
      <sz val="10"/>
      <color theme="10"/>
      <name val="Arial"/>
      <family val="2"/>
      <scheme val="minor"/>
    </font>
    <font>
      <sz val="10"/>
      <name val="Arial"/>
      <family val="2"/>
    </font>
    <font>
      <sz val="10"/>
      <name val="Helvetica Neue"/>
    </font>
    <font>
      <i/>
      <sz val="10"/>
      <name val="Arial"/>
      <family val="2"/>
    </font>
    <font>
      <sz val="10"/>
      <name val="Arial"/>
      <family val="2"/>
      <scheme val="minor"/>
    </font>
    <font>
      <sz val="8"/>
      <name val="Arial"/>
      <family val="2"/>
      <scheme val="minor"/>
    </font>
    <font>
      <sz val="11"/>
      <color theme="1"/>
      <name val="Arial"/>
      <family val="2"/>
    </font>
    <font>
      <sz val="11"/>
      <color rgb="FF000000"/>
      <name val="Arial"/>
      <family val="2"/>
    </font>
  </fonts>
  <fills count="29">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EFEFEF"/>
        <bgColor rgb="FFEFEFEF"/>
      </patternFill>
    </fill>
    <fill>
      <patternFill patternType="solid">
        <fgColor rgb="FF666666"/>
        <bgColor rgb="FF666666"/>
      </patternFill>
    </fill>
    <fill>
      <patternFill patternType="solid">
        <fgColor rgb="FFFFFF00"/>
        <bgColor rgb="FFFFFF00"/>
      </patternFill>
    </fill>
    <fill>
      <patternFill patternType="solid">
        <fgColor rgb="FFFCE5CD"/>
        <bgColor rgb="FFFCE5CD"/>
      </patternFill>
    </fill>
    <fill>
      <patternFill patternType="solid">
        <fgColor rgb="FF00FF00"/>
        <bgColor rgb="FF00FF00"/>
      </patternFill>
    </fill>
    <fill>
      <patternFill patternType="solid">
        <fgColor rgb="FFD9D9D9"/>
        <bgColor rgb="FFD9D9D9"/>
      </patternFill>
    </fill>
    <fill>
      <patternFill patternType="solid">
        <fgColor rgb="FFF4F6F8"/>
        <bgColor rgb="FFF4F6F8"/>
      </patternFill>
    </fill>
    <fill>
      <patternFill patternType="solid">
        <fgColor rgb="FFF8F9FA"/>
        <bgColor rgb="FFF8F9FA"/>
      </patternFill>
    </fill>
    <fill>
      <patternFill patternType="solid">
        <fgColor rgb="FFC9DAF8"/>
        <bgColor rgb="FFC9DAF8"/>
      </patternFill>
    </fill>
    <fill>
      <patternFill patternType="solid">
        <fgColor rgb="FFFAFAFA"/>
        <bgColor rgb="FFFAFAFA"/>
      </patternFill>
    </fill>
    <fill>
      <patternFill patternType="solid">
        <fgColor rgb="FFCCCCCC"/>
        <bgColor rgb="FFCCCCCC"/>
      </patternFill>
    </fill>
    <fill>
      <patternFill patternType="solid">
        <fgColor rgb="FF999999"/>
        <bgColor rgb="FF999999"/>
      </patternFill>
    </fill>
    <fill>
      <patternFill patternType="solid">
        <fgColor rgb="FFFF9900"/>
        <bgColor rgb="FFFF9900"/>
      </patternFill>
    </fill>
    <fill>
      <patternFill patternType="solid">
        <fgColor rgb="FFFFE599"/>
        <bgColor rgb="FFFFE599"/>
      </patternFill>
    </fill>
    <fill>
      <patternFill patternType="solid">
        <fgColor rgb="FFF3F3F3"/>
        <bgColor rgb="FFF3F3F3"/>
      </patternFill>
    </fill>
    <fill>
      <patternFill patternType="solid">
        <fgColor rgb="FFEA9999"/>
        <bgColor rgb="FFEA9999"/>
      </patternFill>
    </fill>
    <fill>
      <patternFill patternType="solid">
        <fgColor rgb="FFC27BA0"/>
        <bgColor rgb="FFC27BA0"/>
      </patternFill>
    </fill>
    <fill>
      <patternFill patternType="solid">
        <fgColor rgb="FF00FFFF"/>
        <bgColor rgb="FF00FFFF"/>
      </patternFill>
    </fill>
    <fill>
      <patternFill patternType="solid">
        <fgColor rgb="FFFFF2CC"/>
        <bgColor rgb="FFFFF2CC"/>
      </patternFill>
    </fill>
    <fill>
      <patternFill patternType="solid">
        <fgColor rgb="FFF4CCCC"/>
        <bgColor rgb="FFF4CCCC"/>
      </patternFill>
    </fill>
    <fill>
      <patternFill patternType="solid">
        <fgColor rgb="FFB4A7D6"/>
        <bgColor rgb="FFB4A7D6"/>
      </patternFill>
    </fill>
    <fill>
      <patternFill patternType="solid">
        <fgColor rgb="FFFF0000"/>
        <bgColor rgb="FFFF0000"/>
      </patternFill>
    </fill>
    <fill>
      <patternFill patternType="solid">
        <fgColor rgb="FFEAD1DC"/>
        <bgColor rgb="FFEAD1DC"/>
      </patternFill>
    </fill>
    <fill>
      <patternFill patternType="solid">
        <fgColor rgb="FFE06666"/>
        <bgColor rgb="FFE06666"/>
      </patternFill>
    </fill>
    <fill>
      <patternFill patternType="solid">
        <fgColor rgb="FFCFE2F3"/>
        <bgColor rgb="FFCFE2F3"/>
      </patternFill>
    </fill>
  </fills>
  <borders count="3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top/>
      <bottom/>
      <diagonal/>
    </border>
    <border>
      <left style="thin">
        <color rgb="FFFFFFFF"/>
      </left>
      <right style="thin">
        <color rgb="FFFFFFFF"/>
      </right>
      <top/>
      <bottom/>
      <diagonal/>
    </border>
    <border>
      <left/>
      <right style="thin">
        <color rgb="FFFFFFFF"/>
      </right>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indexed="64"/>
      </right>
      <top/>
      <bottom/>
      <diagonal/>
    </border>
  </borders>
  <cellStyleXfs count="2">
    <xf numFmtId="0" fontId="0" fillId="0" borderId="0"/>
    <xf numFmtId="0" fontId="124" fillId="0" borderId="0" applyNumberFormat="0" applyFill="0" applyBorder="0" applyAlignment="0" applyProtection="0"/>
  </cellStyleXfs>
  <cellXfs count="843">
    <xf numFmtId="0" fontId="0" fillId="0" borderId="0" xfId="0"/>
    <xf numFmtId="0" fontId="2" fillId="0" borderId="0" xfId="0" applyFont="1"/>
    <xf numFmtId="0" fontId="4" fillId="0" borderId="0" xfId="0" applyFont="1"/>
    <xf numFmtId="0" fontId="6" fillId="0" borderId="0" xfId="0" applyFont="1" applyAlignment="1">
      <alignment horizontal="left"/>
    </xf>
    <xf numFmtId="0" fontId="7" fillId="0" borderId="1" xfId="0" applyFont="1" applyBorder="1" applyAlignment="1">
      <alignment horizontal="left"/>
    </xf>
    <xf numFmtId="0" fontId="6" fillId="0" borderId="1" xfId="0" applyFont="1" applyBorder="1" applyAlignment="1">
      <alignment horizontal="left"/>
    </xf>
    <xf numFmtId="164" fontId="6" fillId="0" borderId="1" xfId="0" applyNumberFormat="1"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vertical="top"/>
    </xf>
    <xf numFmtId="0" fontId="8" fillId="0" borderId="1" xfId="0" applyFont="1" applyBorder="1" applyAlignment="1">
      <alignment horizontal="center" wrapText="1"/>
    </xf>
    <xf numFmtId="0" fontId="8" fillId="0" borderId="1" xfId="0" applyFont="1" applyBorder="1" applyAlignment="1">
      <alignment vertical="top"/>
    </xf>
    <xf numFmtId="0" fontId="9" fillId="0" borderId="1" xfId="0" applyFont="1" applyBorder="1"/>
    <xf numFmtId="0" fontId="12" fillId="0" borderId="1" xfId="0" applyFont="1" applyBorder="1" applyAlignment="1">
      <alignment vertical="top"/>
    </xf>
    <xf numFmtId="0" fontId="6" fillId="0" borderId="1" xfId="0" applyFont="1" applyBorder="1"/>
    <xf numFmtId="0" fontId="13" fillId="0" borderId="1" xfId="0" applyFont="1" applyBorder="1"/>
    <xf numFmtId="0" fontId="12" fillId="0" borderId="1" xfId="0" applyFont="1" applyBorder="1" applyAlignment="1">
      <alignment horizontal="center" vertical="top"/>
    </xf>
    <xf numFmtId="165" fontId="12" fillId="0" borderId="1" xfId="0" applyNumberFormat="1" applyFont="1" applyBorder="1" applyAlignment="1">
      <alignment vertical="top"/>
    </xf>
    <xf numFmtId="0" fontId="12" fillId="0" borderId="1" xfId="0" applyFont="1" applyBorder="1" applyAlignment="1">
      <alignment horizontal="center" wrapText="1"/>
    </xf>
    <xf numFmtId="0" fontId="12" fillId="0" borderId="1" xfId="0" applyFont="1" applyBorder="1" applyAlignment="1">
      <alignment wrapText="1"/>
    </xf>
    <xf numFmtId="0" fontId="14" fillId="0" borderId="1" xfId="0" applyFont="1" applyBorder="1" applyAlignment="1">
      <alignment horizontal="center" wrapText="1"/>
    </xf>
    <xf numFmtId="0" fontId="14" fillId="0" borderId="1" xfId="0" applyFont="1" applyBorder="1" applyAlignment="1">
      <alignment wrapText="1"/>
    </xf>
    <xf numFmtId="0" fontId="15" fillId="0" borderId="1" xfId="0" applyFont="1" applyBorder="1" applyAlignment="1">
      <alignment horizontal="center" wrapText="1"/>
    </xf>
    <xf numFmtId="0" fontId="16" fillId="0" borderId="1" xfId="0" applyFont="1" applyBorder="1" applyAlignment="1">
      <alignment wrapText="1"/>
    </xf>
    <xf numFmtId="0" fontId="17" fillId="0" borderId="1" xfId="0" applyFont="1" applyBorder="1"/>
    <xf numFmtId="0" fontId="18" fillId="0" borderId="1" xfId="0" applyFont="1" applyBorder="1" applyAlignment="1">
      <alignment horizontal="center"/>
    </xf>
    <xf numFmtId="0" fontId="19" fillId="0" borderId="1" xfId="0" applyFont="1" applyBorder="1"/>
    <xf numFmtId="166" fontId="12" fillId="0" borderId="1" xfId="0" applyNumberFormat="1" applyFont="1" applyBorder="1" applyAlignment="1">
      <alignment horizontal="center" vertical="top"/>
    </xf>
    <xf numFmtId="0" fontId="20" fillId="0" borderId="1" xfId="0" applyFont="1" applyBorder="1" applyAlignment="1">
      <alignment horizontal="center" wrapText="1"/>
    </xf>
    <xf numFmtId="0" fontId="21" fillId="0" borderId="1" xfId="0" applyFont="1" applyBorder="1" applyAlignment="1">
      <alignment wrapText="1"/>
    </xf>
    <xf numFmtId="0" fontId="12" fillId="0" borderId="1" xfId="0" applyFont="1" applyBorder="1" applyAlignment="1">
      <alignment horizontal="center"/>
    </xf>
    <xf numFmtId="0" fontId="12" fillId="0" borderId="1" xfId="0" applyFont="1" applyBorder="1"/>
    <xf numFmtId="0" fontId="13" fillId="0" borderId="1" xfId="0" applyFont="1" applyBorder="1" applyAlignment="1">
      <alignment horizontal="center" vertical="top"/>
    </xf>
    <xf numFmtId="0" fontId="13" fillId="0" borderId="1" xfId="0" applyFont="1" applyBorder="1" applyAlignment="1">
      <alignment horizontal="center"/>
    </xf>
    <xf numFmtId="0" fontId="22" fillId="0" borderId="1" xfId="0" applyFont="1" applyBorder="1" applyAlignment="1">
      <alignment horizontal="left"/>
    </xf>
    <xf numFmtId="0" fontId="22" fillId="0" borderId="1" xfId="0" applyFont="1" applyBorder="1" applyAlignment="1">
      <alignment horizontal="center"/>
    </xf>
    <xf numFmtId="0" fontId="23" fillId="0" borderId="1" xfId="0" applyFont="1" applyBorder="1" applyAlignment="1">
      <alignment horizontal="center"/>
    </xf>
    <xf numFmtId="0" fontId="24" fillId="0" borderId="1" xfId="0" applyFont="1" applyBorder="1" applyAlignment="1">
      <alignment horizontal="center"/>
    </xf>
    <xf numFmtId="0" fontId="22" fillId="0" borderId="1" xfId="0" applyFont="1" applyBorder="1"/>
    <xf numFmtId="0" fontId="13" fillId="0" borderId="1" xfId="0" applyFont="1" applyBorder="1" applyAlignment="1">
      <alignment horizontal="left"/>
    </xf>
    <xf numFmtId="0" fontId="25" fillId="0" borderId="1" xfId="0" applyFont="1" applyBorder="1" applyAlignment="1">
      <alignment horizontal="center"/>
    </xf>
    <xf numFmtId="0" fontId="13" fillId="0" borderId="1" xfId="0" applyFont="1" applyBorder="1" applyAlignment="1">
      <alignment horizontal="center" wrapText="1"/>
    </xf>
    <xf numFmtId="0" fontId="13" fillId="0" borderId="1" xfId="0" applyFont="1" applyBorder="1" applyAlignment="1">
      <alignment wrapText="1"/>
    </xf>
    <xf numFmtId="0" fontId="26" fillId="0" borderId="1" xfId="0" applyFont="1" applyBorder="1" applyAlignment="1">
      <alignment horizontal="center"/>
    </xf>
    <xf numFmtId="0" fontId="27" fillId="0" borderId="1" xfId="0" applyFont="1" applyBorder="1" applyAlignment="1">
      <alignment horizontal="center"/>
    </xf>
    <xf numFmtId="0" fontId="13" fillId="0" borderId="1" xfId="0" applyFont="1" applyBorder="1" applyAlignment="1">
      <alignment vertical="top"/>
    </xf>
    <xf numFmtId="0" fontId="28" fillId="3" borderId="1" xfId="0" applyFont="1" applyFill="1" applyBorder="1" applyAlignment="1">
      <alignment horizontal="left" vertical="top"/>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top" wrapText="1"/>
    </xf>
    <xf numFmtId="0" fontId="29" fillId="0" borderId="0" xfId="0" applyFont="1" applyAlignment="1">
      <alignment horizontal="center" vertical="top"/>
    </xf>
    <xf numFmtId="167" fontId="6" fillId="0" borderId="0" xfId="0" applyNumberFormat="1" applyFont="1" applyAlignment="1">
      <alignment vertical="top"/>
    </xf>
    <xf numFmtId="0" fontId="12" fillId="3" borderId="1" xfId="0" applyFont="1" applyFill="1" applyBorder="1" applyAlignment="1">
      <alignment horizontal="left" vertical="top"/>
    </xf>
    <xf numFmtId="0" fontId="12" fillId="3" borderId="2" xfId="0" applyFont="1" applyFill="1" applyBorder="1" applyAlignment="1">
      <alignment vertical="top"/>
    </xf>
    <xf numFmtId="0" fontId="12" fillId="3" borderId="2" xfId="0" applyFont="1" applyFill="1" applyBorder="1" applyAlignment="1">
      <alignment horizontal="center" vertical="top"/>
    </xf>
    <xf numFmtId="0" fontId="12" fillId="3" borderId="2" xfId="0" applyFont="1" applyFill="1" applyBorder="1" applyAlignment="1">
      <alignment vertical="top" wrapText="1"/>
    </xf>
    <xf numFmtId="0" fontId="12" fillId="3" borderId="0" xfId="0" applyFont="1" applyFill="1" applyAlignment="1">
      <alignment vertical="top"/>
    </xf>
    <xf numFmtId="0" fontId="30" fillId="4" borderId="3" xfId="0" applyFont="1" applyFill="1" applyBorder="1" applyAlignment="1">
      <alignment horizontal="left" vertical="top"/>
    </xf>
    <xf numFmtId="0" fontId="30" fillId="4" borderId="4" xfId="0" applyFont="1" applyFill="1" applyBorder="1" applyAlignment="1">
      <alignment vertical="top"/>
    </xf>
    <xf numFmtId="0" fontId="30" fillId="4" borderId="4" xfId="0" applyFont="1" applyFill="1" applyBorder="1" applyAlignment="1">
      <alignment horizontal="center" vertical="top" wrapText="1"/>
    </xf>
    <xf numFmtId="0" fontId="30" fillId="4" borderId="4" xfId="0" applyFont="1" applyFill="1" applyBorder="1" applyAlignment="1">
      <alignment vertical="top" wrapText="1"/>
    </xf>
    <xf numFmtId="0" fontId="30" fillId="4" borderId="4" xfId="0" applyFont="1" applyFill="1" applyBorder="1" applyAlignment="1">
      <alignment horizontal="center" vertical="top"/>
    </xf>
    <xf numFmtId="167" fontId="31" fillId="5" borderId="3" xfId="0" applyNumberFormat="1" applyFont="1" applyFill="1" applyBorder="1" applyAlignment="1">
      <alignment horizontal="left" vertical="top"/>
    </xf>
    <xf numFmtId="0" fontId="32" fillId="5" borderId="4" xfId="0" applyFont="1" applyFill="1" applyBorder="1" applyAlignment="1">
      <alignment vertical="top"/>
    </xf>
    <xf numFmtId="18" fontId="12" fillId="5" borderId="4" xfId="0" applyNumberFormat="1" applyFont="1" applyFill="1" applyBorder="1" applyAlignment="1">
      <alignment horizontal="center" vertical="top"/>
    </xf>
    <xf numFmtId="0" fontId="12" fillId="5" borderId="4" xfId="0" applyFont="1" applyFill="1" applyBorder="1" applyAlignment="1">
      <alignment vertical="top" wrapText="1"/>
    </xf>
    <xf numFmtId="0" fontId="12" fillId="5" borderId="4" xfId="0" applyFont="1" applyFill="1" applyBorder="1" applyAlignment="1">
      <alignment horizontal="center" vertical="top"/>
    </xf>
    <xf numFmtId="0" fontId="12" fillId="5" borderId="4" xfId="0" applyFont="1" applyFill="1" applyBorder="1" applyAlignment="1">
      <alignment vertical="top"/>
    </xf>
    <xf numFmtId="0" fontId="12" fillId="0" borderId="3" xfId="0" applyFont="1" applyBorder="1" applyAlignment="1">
      <alignment horizontal="left" vertical="top"/>
    </xf>
    <xf numFmtId="166" fontId="12" fillId="0" borderId="4" xfId="0" applyNumberFormat="1" applyFont="1" applyBorder="1" applyAlignment="1">
      <alignment vertical="top"/>
    </xf>
    <xf numFmtId="0" fontId="12" fillId="0" borderId="4" xfId="0" applyFont="1" applyBorder="1" applyAlignment="1">
      <alignment horizontal="left" vertical="top"/>
    </xf>
    <xf numFmtId="0" fontId="12" fillId="0" borderId="4" xfId="0" applyFont="1" applyBorder="1" applyAlignment="1">
      <alignment vertical="top" wrapText="1"/>
    </xf>
    <xf numFmtId="0" fontId="12" fillId="0" borderId="4" xfId="0" applyFont="1" applyBorder="1" applyAlignment="1">
      <alignment horizontal="center" vertical="top"/>
    </xf>
    <xf numFmtId="0" fontId="12" fillId="0" borderId="4" xfId="0" applyFont="1" applyBorder="1" applyAlignment="1">
      <alignment vertical="top"/>
    </xf>
    <xf numFmtId="0" fontId="12" fillId="0" borderId="0" xfId="0" applyFont="1" applyAlignment="1">
      <alignment vertical="top"/>
    </xf>
    <xf numFmtId="168" fontId="12" fillId="0" borderId="4" xfId="0" applyNumberFormat="1" applyFont="1" applyBorder="1" applyAlignment="1">
      <alignment horizontal="left" vertical="top"/>
    </xf>
    <xf numFmtId="0" fontId="33" fillId="0" borderId="4" xfId="0" applyFont="1" applyBorder="1" applyAlignment="1">
      <alignment vertical="top" wrapText="1"/>
    </xf>
    <xf numFmtId="169" fontId="12" fillId="0" borderId="4" xfId="0" applyNumberFormat="1" applyFont="1" applyBorder="1" applyAlignment="1">
      <alignment vertical="top"/>
    </xf>
    <xf numFmtId="0" fontId="34" fillId="0" borderId="4" xfId="0" applyFont="1" applyBorder="1" applyAlignment="1">
      <alignment vertical="top" wrapText="1"/>
    </xf>
    <xf numFmtId="0" fontId="12" fillId="0" borderId="1" xfId="0" applyFont="1" applyBorder="1" applyAlignment="1">
      <alignment horizontal="left" vertical="top"/>
    </xf>
    <xf numFmtId="168" fontId="12" fillId="0" borderId="1" xfId="0" applyNumberFormat="1" applyFont="1" applyBorder="1" applyAlignment="1">
      <alignment horizontal="left" vertical="top"/>
    </xf>
    <xf numFmtId="0" fontId="34" fillId="0" borderId="4" xfId="0" applyFont="1" applyBorder="1" applyAlignment="1">
      <alignment horizontal="center" vertical="top" wrapText="1"/>
    </xf>
    <xf numFmtId="165" fontId="12" fillId="0" borderId="1" xfId="0" applyNumberFormat="1" applyFont="1" applyBorder="1" applyAlignment="1">
      <alignment horizontal="left" vertical="top"/>
    </xf>
    <xf numFmtId="169" fontId="12" fillId="0" borderId="1" xfId="0" applyNumberFormat="1" applyFont="1" applyBorder="1" applyAlignment="1">
      <alignment vertical="top"/>
    </xf>
    <xf numFmtId="0" fontId="12" fillId="0" borderId="7" xfId="0" applyFont="1" applyBorder="1" applyAlignment="1">
      <alignment horizontal="center" vertical="top"/>
    </xf>
    <xf numFmtId="0" fontId="35" fillId="0" borderId="1" xfId="0" applyFont="1" applyBorder="1" applyAlignment="1">
      <alignment horizontal="left" vertical="top" wrapText="1"/>
    </xf>
    <xf numFmtId="0" fontId="35" fillId="0" borderId="1" xfId="0" applyFont="1" applyBorder="1" applyAlignment="1">
      <alignment vertical="top" wrapText="1"/>
    </xf>
    <xf numFmtId="0" fontId="34" fillId="0" borderId="7" xfId="0" applyFont="1" applyBorder="1" applyAlignment="1">
      <alignment vertical="top" wrapText="1"/>
    </xf>
    <xf numFmtId="0" fontId="36" fillId="5" borderId="4" xfId="0" applyFont="1" applyFill="1" applyBorder="1" applyAlignment="1">
      <alignment horizontal="left" vertical="top"/>
    </xf>
    <xf numFmtId="0" fontId="36" fillId="5" borderId="4" xfId="0" applyFont="1" applyFill="1" applyBorder="1" applyAlignment="1">
      <alignment vertical="top" wrapText="1"/>
    </xf>
    <xf numFmtId="0" fontId="12" fillId="5" borderId="7" xfId="0" applyFont="1" applyFill="1" applyBorder="1" applyAlignment="1">
      <alignment horizontal="center" vertical="top"/>
    </xf>
    <xf numFmtId="0" fontId="12" fillId="5" borderId="1" xfId="0" applyFont="1" applyFill="1" applyBorder="1" applyAlignment="1">
      <alignment vertical="top"/>
    </xf>
    <xf numFmtId="166" fontId="12" fillId="0" borderId="4" xfId="0" applyNumberFormat="1" applyFont="1" applyBorder="1" applyAlignment="1">
      <alignment horizontal="left" vertical="top"/>
    </xf>
    <xf numFmtId="0" fontId="37" fillId="0" borderId="4" xfId="0" applyFont="1" applyBorder="1" applyAlignment="1">
      <alignment vertical="top" wrapText="1"/>
    </xf>
    <xf numFmtId="165" fontId="12" fillId="0" borderId="3" xfId="0" applyNumberFormat="1" applyFont="1" applyBorder="1" applyAlignment="1">
      <alignment horizontal="left" vertical="top"/>
    </xf>
    <xf numFmtId="0" fontId="34" fillId="0" borderId="0" xfId="0" applyFont="1" applyAlignment="1">
      <alignment vertical="top" wrapText="1"/>
    </xf>
    <xf numFmtId="0" fontId="12" fillId="0" borderId="1" xfId="0" applyFont="1" applyBorder="1" applyAlignment="1">
      <alignment vertical="top" wrapText="1"/>
    </xf>
    <xf numFmtId="0" fontId="38" fillId="0" borderId="4" xfId="0" applyFont="1" applyBorder="1" applyAlignment="1">
      <alignment vertical="top" wrapText="1"/>
    </xf>
    <xf numFmtId="0" fontId="6" fillId="0" borderId="1" xfId="0" applyFont="1" applyBorder="1" applyAlignment="1">
      <alignment horizontal="center" vertical="top"/>
    </xf>
    <xf numFmtId="0" fontId="39" fillId="0" borderId="3" xfId="0" applyFont="1" applyBorder="1" applyAlignment="1">
      <alignment horizontal="left" vertical="top"/>
    </xf>
    <xf numFmtId="0" fontId="34" fillId="0" borderId="1" xfId="0" applyFont="1" applyBorder="1" applyAlignment="1">
      <alignment vertical="top" wrapText="1"/>
    </xf>
    <xf numFmtId="0" fontId="34" fillId="0" borderId="1" xfId="0" applyFont="1" applyBorder="1" applyAlignment="1">
      <alignment horizontal="left" vertical="top" wrapText="1"/>
    </xf>
    <xf numFmtId="169" fontId="12" fillId="5" borderId="4" xfId="0" applyNumberFormat="1" applyFont="1" applyFill="1" applyBorder="1" applyAlignment="1">
      <alignment horizontal="left" vertical="top"/>
    </xf>
    <xf numFmtId="170" fontId="30" fillId="0" borderId="3" xfId="0" applyNumberFormat="1" applyFont="1" applyBorder="1" applyAlignment="1">
      <alignment horizontal="left" vertical="top"/>
    </xf>
    <xf numFmtId="18" fontId="12" fillId="0" borderId="7" xfId="0" applyNumberFormat="1" applyFont="1" applyBorder="1" applyAlignment="1">
      <alignment horizontal="center" vertical="top"/>
    </xf>
    <xf numFmtId="18" fontId="12" fillId="0" borderId="1" xfId="0" applyNumberFormat="1" applyFont="1" applyBorder="1" applyAlignment="1">
      <alignment vertical="top"/>
    </xf>
    <xf numFmtId="0" fontId="39" fillId="0" borderId="1" xfId="0" applyFont="1" applyBorder="1" applyAlignment="1">
      <alignment horizontal="left" vertical="top"/>
    </xf>
    <xf numFmtId="0" fontId="12" fillId="0" borderId="3" xfId="0" applyFont="1" applyBorder="1" applyAlignment="1">
      <alignment vertical="top"/>
    </xf>
    <xf numFmtId="168" fontId="34" fillId="0" borderId="4" xfId="0" applyNumberFormat="1" applyFont="1" applyBorder="1" applyAlignment="1">
      <alignment horizontal="left" vertical="top" wrapText="1"/>
    </xf>
    <xf numFmtId="167" fontId="12" fillId="0" borderId="1" xfId="0" applyNumberFormat="1" applyFont="1" applyBorder="1" applyAlignment="1">
      <alignment vertical="top"/>
    </xf>
    <xf numFmtId="168" fontId="12" fillId="0" borderId="1" xfId="0" applyNumberFormat="1" applyFont="1" applyBorder="1" applyAlignment="1">
      <alignment horizontal="center" vertical="top"/>
    </xf>
    <xf numFmtId="168" fontId="12" fillId="0" borderId="1" xfId="0" applyNumberFormat="1" applyFont="1" applyBorder="1" applyAlignment="1">
      <alignment vertical="top"/>
    </xf>
    <xf numFmtId="168" fontId="6" fillId="0" borderId="1" xfId="0" applyNumberFormat="1" applyFont="1" applyBorder="1" applyAlignment="1">
      <alignment horizontal="left" vertical="top"/>
    </xf>
    <xf numFmtId="171" fontId="12" fillId="0" borderId="1" xfId="0" applyNumberFormat="1" applyFont="1" applyBorder="1" applyAlignment="1">
      <alignment vertical="top"/>
    </xf>
    <xf numFmtId="0" fontId="12" fillId="5" borderId="3" xfId="0" applyFont="1" applyFill="1" applyBorder="1" applyAlignment="1">
      <alignment horizontal="left" vertical="top"/>
    </xf>
    <xf numFmtId="169" fontId="12" fillId="5" borderId="4" xfId="0" applyNumberFormat="1" applyFont="1" applyFill="1" applyBorder="1" applyAlignment="1">
      <alignment vertical="top"/>
    </xf>
    <xf numFmtId="0" fontId="40" fillId="5" borderId="4" xfId="0" applyFont="1" applyFill="1" applyBorder="1" applyAlignment="1">
      <alignment horizontal="center" vertical="top" wrapText="1"/>
    </xf>
    <xf numFmtId="165" fontId="12" fillId="3" borderId="3" xfId="0" applyNumberFormat="1" applyFont="1" applyFill="1" applyBorder="1" applyAlignment="1">
      <alignment horizontal="left" vertical="top"/>
    </xf>
    <xf numFmtId="0" fontId="12" fillId="3" borderId="4" xfId="0" applyFont="1" applyFill="1" applyBorder="1" applyAlignment="1">
      <alignment vertical="top"/>
    </xf>
    <xf numFmtId="0" fontId="12" fillId="3" borderId="4" xfId="0" applyFont="1" applyFill="1" applyBorder="1" applyAlignment="1">
      <alignment horizontal="center" vertical="top"/>
    </xf>
    <xf numFmtId="0" fontId="12" fillId="3" borderId="7" xfId="0" applyFont="1" applyFill="1" applyBorder="1" applyAlignment="1">
      <alignment horizontal="center" vertical="top"/>
    </xf>
    <xf numFmtId="0" fontId="12" fillId="3" borderId="1" xfId="0" applyFont="1" applyFill="1" applyBorder="1" applyAlignment="1">
      <alignment vertical="top"/>
    </xf>
    <xf numFmtId="0" fontId="12" fillId="3" borderId="3" xfId="0" applyFont="1" applyFill="1" applyBorder="1" applyAlignment="1">
      <alignment horizontal="left" vertical="top"/>
    </xf>
    <xf numFmtId="0" fontId="12" fillId="3" borderId="0" xfId="0" applyFont="1" applyFill="1" applyAlignment="1">
      <alignment horizontal="left" vertical="top"/>
    </xf>
    <xf numFmtId="0" fontId="12" fillId="0" borderId="0" xfId="0" applyFont="1" applyAlignment="1">
      <alignment horizontal="center" vertical="top"/>
    </xf>
    <xf numFmtId="0" fontId="12" fillId="3" borderId="0" xfId="0" applyFont="1" applyFill="1" applyAlignment="1">
      <alignment vertical="top" wrapText="1"/>
    </xf>
    <xf numFmtId="0" fontId="12" fillId="3" borderId="0" xfId="0" applyFont="1" applyFill="1" applyAlignment="1">
      <alignment horizontal="center" vertical="top"/>
    </xf>
    <xf numFmtId="0" fontId="12" fillId="0" borderId="0" xfId="0" applyFont="1" applyAlignment="1">
      <alignment vertical="top" wrapText="1"/>
    </xf>
    <xf numFmtId="0" fontId="6" fillId="0" borderId="0" xfId="0" applyFont="1" applyAlignment="1">
      <alignment horizontal="left" vertical="top"/>
    </xf>
    <xf numFmtId="0" fontId="12" fillId="0" borderId="0" xfId="0" applyFont="1" applyAlignment="1">
      <alignment horizontal="center"/>
    </xf>
    <xf numFmtId="0" fontId="42" fillId="0" borderId="0" xfId="0" applyFont="1"/>
    <xf numFmtId="0" fontId="43" fillId="0" borderId="0" xfId="0" applyFont="1" applyAlignment="1">
      <alignment horizontal="center"/>
    </xf>
    <xf numFmtId="0" fontId="12" fillId="0" borderId="0" xfId="0" applyFont="1"/>
    <xf numFmtId="0" fontId="30" fillId="4" borderId="0" xfId="0" applyFont="1" applyFill="1" applyAlignment="1">
      <alignment horizontal="center"/>
    </xf>
    <xf numFmtId="0" fontId="40" fillId="5" borderId="0" xfId="0" applyFont="1" applyFill="1" applyAlignment="1">
      <alignment wrapText="1"/>
    </xf>
    <xf numFmtId="0" fontId="40" fillId="5" borderId="0" xfId="0" applyFont="1" applyFill="1" applyAlignment="1">
      <alignment horizontal="center" wrapText="1"/>
    </xf>
    <xf numFmtId="0" fontId="44" fillId="0" borderId="0" xfId="0" applyFont="1"/>
    <xf numFmtId="0" fontId="12" fillId="0" borderId="10" xfId="0" applyFont="1" applyBorder="1" applyAlignment="1">
      <alignment vertical="top"/>
    </xf>
    <xf numFmtId="0" fontId="12" fillId="4" borderId="0" xfId="0" applyFont="1" applyFill="1"/>
    <xf numFmtId="0" fontId="45" fillId="7" borderId="11" xfId="0" applyFont="1" applyFill="1" applyBorder="1" applyAlignment="1">
      <alignment horizontal="center" vertical="top"/>
    </xf>
    <xf numFmtId="0" fontId="45" fillId="7" borderId="10" xfId="0" applyFont="1" applyFill="1" applyBorder="1" applyAlignment="1">
      <alignment horizontal="center" vertical="top"/>
    </xf>
    <xf numFmtId="0" fontId="47" fillId="0" borderId="11" xfId="0" applyFont="1" applyBorder="1" applyAlignment="1">
      <alignment horizontal="center" vertical="top" wrapText="1"/>
    </xf>
    <xf numFmtId="0" fontId="47" fillId="0" borderId="10" xfId="0" applyFont="1" applyBorder="1" applyAlignment="1">
      <alignment horizontal="center" vertical="top"/>
    </xf>
    <xf numFmtId="0" fontId="12" fillId="6" borderId="0" xfId="0" applyFont="1" applyFill="1"/>
    <xf numFmtId="0" fontId="12" fillId="0" borderId="0" xfId="0" applyFont="1" applyAlignment="1">
      <alignment horizontal="left"/>
    </xf>
    <xf numFmtId="0" fontId="48" fillId="0" borderId="0" xfId="0" applyFont="1" applyAlignment="1">
      <alignment vertical="top"/>
    </xf>
    <xf numFmtId="0" fontId="6" fillId="0" borderId="0" xfId="0" applyFont="1"/>
    <xf numFmtId="0" fontId="46" fillId="0" borderId="0" xfId="0" applyFont="1"/>
    <xf numFmtId="0" fontId="6" fillId="0" borderId="0" xfId="0" applyFont="1" applyAlignment="1">
      <alignment horizontal="center"/>
    </xf>
    <xf numFmtId="0" fontId="50" fillId="0" borderId="0" xfId="0" applyFont="1"/>
    <xf numFmtId="0" fontId="34" fillId="0" borderId="0" xfId="0" applyFont="1" applyAlignment="1">
      <alignment vertical="top"/>
    </xf>
    <xf numFmtId="0" fontId="51" fillId="0" borderId="0" xfId="0" applyFont="1"/>
    <xf numFmtId="0" fontId="51" fillId="0" borderId="0" xfId="0" applyFont="1" applyAlignment="1">
      <alignment horizontal="left"/>
    </xf>
    <xf numFmtId="0" fontId="22" fillId="0" borderId="0" xfId="0" applyFont="1"/>
    <xf numFmtId="0" fontId="52" fillId="8" borderId="0" xfId="0" applyFont="1" applyFill="1"/>
    <xf numFmtId="0" fontId="12" fillId="8" borderId="10" xfId="0" applyFont="1" applyFill="1" applyBorder="1"/>
    <xf numFmtId="10" fontId="53" fillId="8" borderId="4" xfId="0" applyNumberFormat="1" applyFont="1" applyFill="1" applyBorder="1" applyAlignment="1">
      <alignment horizontal="center"/>
    </xf>
    <xf numFmtId="0" fontId="53" fillId="9" borderId="7" xfId="0" applyFont="1" applyFill="1" applyBorder="1" applyAlignment="1">
      <alignment horizontal="center"/>
    </xf>
    <xf numFmtId="0" fontId="37" fillId="9" borderId="7" xfId="0" applyFont="1" applyFill="1" applyBorder="1" applyAlignment="1">
      <alignment wrapText="1"/>
    </xf>
    <xf numFmtId="0" fontId="12" fillId="9" borderId="4" xfId="0" applyFont="1" applyFill="1" applyBorder="1"/>
    <xf numFmtId="10" fontId="54" fillId="9" borderId="4" xfId="0" applyNumberFormat="1" applyFont="1" applyFill="1" applyBorder="1" applyAlignment="1">
      <alignment horizontal="center" wrapText="1"/>
    </xf>
    <xf numFmtId="0" fontId="30" fillId="9" borderId="7" xfId="0" applyFont="1" applyFill="1" applyBorder="1" applyAlignment="1">
      <alignment horizontal="center" wrapText="1"/>
    </xf>
    <xf numFmtId="0" fontId="53" fillId="9" borderId="7" xfId="0" applyFont="1" applyFill="1" applyBorder="1" applyAlignment="1">
      <alignment horizontal="center" wrapText="1"/>
    </xf>
    <xf numFmtId="0" fontId="55" fillId="0" borderId="0" xfId="0" applyFont="1"/>
    <xf numFmtId="0" fontId="54" fillId="0" borderId="10" xfId="0" applyFont="1" applyBorder="1" applyAlignment="1">
      <alignment horizontal="center"/>
    </xf>
    <xf numFmtId="10" fontId="54" fillId="0" borderId="10" xfId="0" applyNumberFormat="1" applyFont="1" applyBorder="1" applyAlignment="1">
      <alignment horizontal="center"/>
    </xf>
    <xf numFmtId="0" fontId="38" fillId="0" borderId="0" xfId="0" applyFont="1"/>
    <xf numFmtId="10" fontId="12" fillId="0" borderId="0" xfId="0" applyNumberFormat="1" applyFont="1"/>
    <xf numFmtId="0" fontId="12" fillId="0" borderId="10" xfId="0" applyFont="1" applyBorder="1" applyAlignment="1">
      <alignment horizontal="center"/>
    </xf>
    <xf numFmtId="0" fontId="54" fillId="0" borderId="0" xfId="0" applyFont="1"/>
    <xf numFmtId="0" fontId="12" fillId="0" borderId="10" xfId="0" applyFont="1" applyBorder="1"/>
    <xf numFmtId="0" fontId="12" fillId="9" borderId="7" xfId="0" applyFont="1" applyFill="1" applyBorder="1"/>
    <xf numFmtId="0" fontId="54" fillId="9" borderId="7" xfId="0" applyFont="1" applyFill="1" applyBorder="1" applyAlignment="1">
      <alignment wrapText="1"/>
    </xf>
    <xf numFmtId="0" fontId="56" fillId="5" borderId="0" xfId="0" applyFont="1" applyFill="1" applyAlignment="1">
      <alignment horizontal="center"/>
    </xf>
    <xf numFmtId="0" fontId="36" fillId="5" borderId="0" xfId="0" applyFont="1" applyFill="1" applyAlignment="1">
      <alignment horizontal="center"/>
    </xf>
    <xf numFmtId="0" fontId="56" fillId="5" borderId="13" xfId="0" applyFont="1" applyFill="1" applyBorder="1"/>
    <xf numFmtId="0" fontId="36" fillId="5" borderId="0" xfId="0" applyFont="1" applyFill="1"/>
    <xf numFmtId="0" fontId="12" fillId="0" borderId="7" xfId="0" applyFont="1" applyBorder="1"/>
    <xf numFmtId="0" fontId="12" fillId="10" borderId="14" xfId="0" applyFont="1" applyFill="1" applyBorder="1"/>
    <xf numFmtId="0" fontId="12" fillId="10" borderId="15" xfId="0" applyFont="1" applyFill="1" applyBorder="1"/>
    <xf numFmtId="0" fontId="12" fillId="10" borderId="16" xfId="0" applyFont="1" applyFill="1" applyBorder="1"/>
    <xf numFmtId="0" fontId="12" fillId="10" borderId="17" xfId="0" applyFont="1" applyFill="1" applyBorder="1"/>
    <xf numFmtId="0" fontId="12" fillId="11" borderId="0" xfId="0" applyFont="1" applyFill="1"/>
    <xf numFmtId="0" fontId="12" fillId="11" borderId="0" xfId="0" applyFont="1" applyFill="1" applyAlignment="1">
      <alignment horizontal="center"/>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61" fillId="12" borderId="1" xfId="0" applyFont="1" applyFill="1" applyBorder="1"/>
    <xf numFmtId="0" fontId="61" fillId="12" borderId="1" xfId="0" applyFont="1" applyFill="1" applyBorder="1" applyAlignment="1">
      <alignment vertical="top" wrapText="1"/>
    </xf>
    <xf numFmtId="0" fontId="62" fillId="0" borderId="1" xfId="0" applyFont="1" applyBorder="1" applyAlignment="1">
      <alignment vertical="top" wrapText="1"/>
    </xf>
    <xf numFmtId="0" fontId="63" fillId="0" borderId="1" xfId="0" applyFont="1" applyBorder="1" applyAlignment="1">
      <alignment vertical="top" wrapText="1"/>
    </xf>
    <xf numFmtId="0" fontId="38" fillId="3" borderId="1" xfId="0" applyFont="1" applyFill="1" applyBorder="1" applyAlignment="1">
      <alignment horizontal="left"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4" fillId="0" borderId="1" xfId="0" applyFont="1" applyBorder="1" applyAlignment="1">
      <alignment vertical="top" wrapText="1"/>
    </xf>
    <xf numFmtId="0" fontId="65" fillId="0" borderId="0" xfId="0" applyFont="1" applyAlignment="1">
      <alignment vertical="top" wrapText="1"/>
    </xf>
    <xf numFmtId="0" fontId="66" fillId="13" borderId="0" xfId="0" applyFont="1" applyFill="1"/>
    <xf numFmtId="0" fontId="62" fillId="0" borderId="1" xfId="0" applyFont="1" applyBorder="1"/>
    <xf numFmtId="0" fontId="47" fillId="3" borderId="1" xfId="0" applyFont="1" applyFill="1" applyBorder="1" applyAlignment="1">
      <alignment horizontal="left"/>
    </xf>
    <xf numFmtId="0" fontId="4" fillId="0" borderId="1" xfId="0" applyFont="1" applyBorder="1"/>
    <xf numFmtId="0" fontId="60" fillId="0" borderId="0" xfId="0" applyFont="1"/>
    <xf numFmtId="0" fontId="30" fillId="0" borderId="1" xfId="0" applyFont="1" applyBorder="1"/>
    <xf numFmtId="0" fontId="29" fillId="0" borderId="1" xfId="0" applyFont="1" applyBorder="1" applyAlignment="1">
      <alignment wrapText="1"/>
    </xf>
    <xf numFmtId="0" fontId="30" fillId="0" borderId="1" xfId="0" applyFont="1" applyBorder="1" applyAlignment="1">
      <alignment wrapText="1"/>
    </xf>
    <xf numFmtId="0" fontId="29" fillId="0" borderId="1" xfId="0" applyFont="1" applyBorder="1"/>
    <xf numFmtId="172" fontId="12" fillId="0" borderId="3" xfId="0" applyNumberFormat="1" applyFont="1" applyBorder="1" applyAlignment="1">
      <alignment horizontal="right"/>
    </xf>
    <xf numFmtId="168" fontId="12" fillId="0" borderId="4" xfId="0" applyNumberFormat="1" applyFont="1" applyBorder="1" applyAlignment="1">
      <alignment horizontal="right"/>
    </xf>
    <xf numFmtId="0" fontId="12" fillId="0" borderId="4" xfId="0" applyFont="1" applyBorder="1"/>
    <xf numFmtId="0" fontId="6" fillId="0" borderId="4" xfId="0" applyFont="1" applyBorder="1"/>
    <xf numFmtId="0" fontId="12" fillId="0" borderId="4" xfId="0" applyFont="1" applyBorder="1" applyAlignment="1">
      <alignment horizontal="right"/>
    </xf>
    <xf numFmtId="0" fontId="30" fillId="0" borderId="4" xfId="0" applyFont="1" applyBorder="1" applyAlignment="1">
      <alignment horizontal="right"/>
    </xf>
    <xf numFmtId="0" fontId="12" fillId="0" borderId="18" xfId="0" applyFont="1" applyBorder="1"/>
    <xf numFmtId="0" fontId="30" fillId="0" borderId="18" xfId="0" applyFont="1" applyBorder="1" applyAlignment="1">
      <alignment horizontal="right"/>
    </xf>
    <xf numFmtId="0" fontId="69" fillId="14" borderId="0" xfId="0" applyFont="1" applyFill="1"/>
    <xf numFmtId="0" fontId="71" fillId="15" borderId="19" xfId="0" applyFont="1" applyFill="1" applyBorder="1"/>
    <xf numFmtId="0" fontId="71" fillId="15" borderId="18" xfId="0" applyFont="1" applyFill="1" applyBorder="1"/>
    <xf numFmtId="0" fontId="71" fillId="15" borderId="18" xfId="0" applyFont="1" applyFill="1" applyBorder="1" applyAlignment="1">
      <alignment horizontal="center"/>
    </xf>
    <xf numFmtId="0" fontId="71" fillId="15" borderId="20" xfId="0" applyFont="1" applyFill="1" applyBorder="1"/>
    <xf numFmtId="0" fontId="72" fillId="15" borderId="12" xfId="0" applyFont="1" applyFill="1" applyBorder="1"/>
    <xf numFmtId="0" fontId="60" fillId="0" borderId="1" xfId="0" applyFont="1" applyBorder="1"/>
    <xf numFmtId="0" fontId="60" fillId="0" borderId="4" xfId="0" applyFont="1" applyBorder="1"/>
    <xf numFmtId="0" fontId="47" fillId="0" borderId="4" xfId="0" applyFont="1" applyBorder="1" applyAlignment="1">
      <alignment horizontal="center"/>
    </xf>
    <xf numFmtId="0" fontId="47" fillId="0" borderId="4" xfId="0" applyFont="1" applyBorder="1" applyAlignment="1">
      <alignment wrapText="1"/>
    </xf>
    <xf numFmtId="0" fontId="38" fillId="0" borderId="4" xfId="0" applyFont="1" applyBorder="1" applyAlignment="1">
      <alignment wrapText="1"/>
    </xf>
    <xf numFmtId="0" fontId="38" fillId="0" borderId="4" xfId="0" applyFont="1" applyBorder="1"/>
    <xf numFmtId="0" fontId="37" fillId="0" borderId="4" xfId="0" applyFont="1" applyBorder="1"/>
    <xf numFmtId="0" fontId="33" fillId="0" borderId="4" xfId="0" applyFont="1" applyBorder="1"/>
    <xf numFmtId="0" fontId="12" fillId="0" borderId="22" xfId="0" applyFont="1" applyBorder="1"/>
    <xf numFmtId="0" fontId="47" fillId="0" borderId="22" xfId="0" applyFont="1" applyBorder="1" applyAlignment="1">
      <alignment horizontal="center"/>
    </xf>
    <xf numFmtId="0" fontId="47" fillId="0" borderId="22" xfId="0" applyFont="1" applyBorder="1" applyAlignment="1">
      <alignment wrapText="1"/>
    </xf>
    <xf numFmtId="0" fontId="33" fillId="0" borderId="22" xfId="0" applyFont="1" applyBorder="1"/>
    <xf numFmtId="0" fontId="38" fillId="0" borderId="4" xfId="0" applyFont="1" applyBorder="1" applyAlignment="1">
      <alignment horizontal="center"/>
    </xf>
    <xf numFmtId="0" fontId="38" fillId="0" borderId="22" xfId="0" applyFont="1" applyBorder="1" applyAlignment="1">
      <alignment horizontal="center"/>
    </xf>
    <xf numFmtId="0" fontId="38" fillId="0" borderId="22" xfId="0" applyFont="1" applyBorder="1" applyAlignment="1">
      <alignment wrapText="1"/>
    </xf>
    <xf numFmtId="0" fontId="73" fillId="0" borderId="4" xfId="0" applyFont="1" applyBorder="1"/>
    <xf numFmtId="0" fontId="38" fillId="0" borderId="1" xfId="0" applyFont="1" applyBorder="1" applyAlignment="1">
      <alignment wrapText="1"/>
    </xf>
    <xf numFmtId="0" fontId="47" fillId="0" borderId="4" xfId="0" applyFont="1" applyBorder="1"/>
    <xf numFmtId="0" fontId="33" fillId="0" borderId="10" xfId="0" applyFont="1" applyBorder="1"/>
    <xf numFmtId="0" fontId="47" fillId="0" borderId="10" xfId="0" applyFont="1" applyBorder="1" applyAlignment="1">
      <alignment wrapText="1"/>
    </xf>
    <xf numFmtId="0" fontId="47" fillId="0" borderId="10" xfId="0" applyFont="1" applyBorder="1" applyAlignment="1">
      <alignment horizontal="center"/>
    </xf>
    <xf numFmtId="0" fontId="44" fillId="0" borderId="4" xfId="0" applyFont="1" applyBorder="1" applyAlignment="1">
      <alignment horizontal="center"/>
    </xf>
    <xf numFmtId="0" fontId="44" fillId="0" borderId="4" xfId="0" applyFont="1" applyBorder="1" applyAlignment="1">
      <alignment wrapText="1"/>
    </xf>
    <xf numFmtId="0" fontId="68" fillId="0" borderId="4" xfId="0" applyFont="1" applyBorder="1"/>
    <xf numFmtId="0" fontId="47" fillId="0" borderId="1" xfId="0" applyFont="1" applyBorder="1" applyAlignment="1">
      <alignment horizontal="center"/>
    </xf>
    <xf numFmtId="0" fontId="47" fillId="0" borderId="1" xfId="0" applyFont="1" applyBorder="1" applyAlignment="1">
      <alignment wrapText="1"/>
    </xf>
    <xf numFmtId="0" fontId="47" fillId="0" borderId="1" xfId="0" applyFont="1" applyBorder="1"/>
    <xf numFmtId="0" fontId="68" fillId="0" borderId="4" xfId="0" applyFont="1" applyBorder="1" applyAlignment="1">
      <alignment wrapText="1"/>
    </xf>
    <xf numFmtId="0" fontId="37" fillId="0" borderId="1" xfId="0" applyFont="1" applyBorder="1"/>
    <xf numFmtId="0" fontId="47" fillId="0" borderId="26" xfId="0" applyFont="1" applyBorder="1" applyAlignment="1">
      <alignment horizontal="center"/>
    </xf>
    <xf numFmtId="0" fontId="12" fillId="0" borderId="26" xfId="0" applyFont="1" applyBorder="1"/>
    <xf numFmtId="0" fontId="47" fillId="0" borderId="26" xfId="0" applyFont="1" applyBorder="1" applyAlignment="1">
      <alignment wrapText="1"/>
    </xf>
    <xf numFmtId="0" fontId="37" fillId="0" borderId="26" xfId="0" applyFont="1" applyBorder="1"/>
    <xf numFmtId="0" fontId="34" fillId="0" borderId="1" xfId="0" applyFont="1" applyBorder="1"/>
    <xf numFmtId="0" fontId="68" fillId="0" borderId="1" xfId="0" applyFont="1" applyBorder="1"/>
    <xf numFmtId="0" fontId="60" fillId="0" borderId="0" xfId="0" applyFont="1" applyAlignment="1">
      <alignment horizontal="center"/>
    </xf>
    <xf numFmtId="0" fontId="12" fillId="0" borderId="5" xfId="0" applyFont="1" applyBorder="1"/>
    <xf numFmtId="0" fontId="12" fillId="0" borderId="6" xfId="0" applyFont="1" applyBorder="1"/>
    <xf numFmtId="0" fontId="6" fillId="0" borderId="2" xfId="0" applyFont="1" applyBorder="1"/>
    <xf numFmtId="0" fontId="29" fillId="12" borderId="1" xfId="0" applyFont="1" applyFill="1" applyBorder="1" applyAlignment="1">
      <alignment horizontal="center"/>
    </xf>
    <xf numFmtId="0" fontId="6" fillId="0" borderId="1" xfId="0" applyFont="1" applyBorder="1" applyAlignment="1">
      <alignment horizontal="center"/>
    </xf>
    <xf numFmtId="49" fontId="6" fillId="0" borderId="1" xfId="0" applyNumberFormat="1" applyFont="1" applyBorder="1" applyAlignment="1">
      <alignment horizontal="center"/>
    </xf>
    <xf numFmtId="0" fontId="29" fillId="0" borderId="0" xfId="0" applyFont="1" applyAlignment="1">
      <alignment horizontal="left"/>
    </xf>
    <xf numFmtId="0" fontId="75" fillId="0" borderId="0" xfId="0" applyFont="1" applyAlignment="1">
      <alignment horizontal="left" vertical="top" wrapText="1"/>
    </xf>
    <xf numFmtId="0" fontId="76" fillId="0" borderId="0" xfId="0" applyFont="1" applyAlignment="1">
      <alignment vertical="top"/>
    </xf>
    <xf numFmtId="0" fontId="77" fillId="0" borderId="0" xfId="0" applyFont="1" applyAlignment="1">
      <alignment vertical="top"/>
    </xf>
    <xf numFmtId="0" fontId="65" fillId="0" borderId="0" xfId="0" applyFont="1" applyAlignment="1">
      <alignment horizontal="left" vertical="top" wrapText="1"/>
    </xf>
    <xf numFmtId="0" fontId="47" fillId="0" borderId="0" xfId="0" applyFont="1" applyAlignment="1">
      <alignment vertical="top"/>
    </xf>
    <xf numFmtId="0" fontId="78" fillId="0" borderId="0" xfId="0" applyFont="1"/>
    <xf numFmtId="0" fontId="79" fillId="0" borderId="0" xfId="0" applyFont="1"/>
    <xf numFmtId="10" fontId="12" fillId="0" borderId="10" xfId="0" applyNumberFormat="1" applyFont="1" applyBorder="1"/>
    <xf numFmtId="0" fontId="54" fillId="0" borderId="0" xfId="0" applyFont="1" applyAlignment="1">
      <alignment horizontal="center"/>
    </xf>
    <xf numFmtId="0" fontId="53" fillId="9" borderId="0" xfId="0" applyFont="1" applyFill="1" applyAlignment="1">
      <alignment horizontal="center"/>
    </xf>
    <xf numFmtId="0" fontId="80" fillId="0" borderId="0" xfId="0" applyFont="1"/>
    <xf numFmtId="10" fontId="12" fillId="0" borderId="0" xfId="0" applyNumberFormat="1" applyFont="1" applyAlignment="1">
      <alignment horizontal="center"/>
    </xf>
    <xf numFmtId="0" fontId="54" fillId="6" borderId="0" xfId="0" applyFont="1" applyFill="1"/>
    <xf numFmtId="0" fontId="81" fillId="0" borderId="0" xfId="0" applyFont="1"/>
    <xf numFmtId="0" fontId="82" fillId="3" borderId="27" xfId="0" applyFont="1" applyFill="1" applyBorder="1"/>
    <xf numFmtId="0" fontId="12" fillId="3" borderId="27" xfId="0" applyFont="1" applyFill="1" applyBorder="1"/>
    <xf numFmtId="0" fontId="22" fillId="3" borderId="27" xfId="0" applyFont="1" applyFill="1" applyBorder="1"/>
    <xf numFmtId="0" fontId="2" fillId="3" borderId="27" xfId="0" applyFont="1" applyFill="1" applyBorder="1"/>
    <xf numFmtId="0" fontId="24" fillId="6" borderId="27" xfId="0" applyFont="1" applyFill="1" applyBorder="1"/>
    <xf numFmtId="0" fontId="12" fillId="6" borderId="27" xfId="0" applyFont="1" applyFill="1" applyBorder="1"/>
    <xf numFmtId="0" fontId="83" fillId="6" borderId="27" xfId="0" applyFont="1" applyFill="1" applyBorder="1"/>
    <xf numFmtId="0" fontId="24" fillId="17" borderId="27" xfId="0" applyFont="1" applyFill="1" applyBorder="1" applyAlignment="1">
      <alignment horizontal="center"/>
    </xf>
    <xf numFmtId="0" fontId="52" fillId="3" borderId="13" xfId="0" applyFont="1" applyFill="1" applyBorder="1"/>
    <xf numFmtId="0" fontId="12" fillId="3" borderId="0" xfId="0" applyFont="1" applyFill="1"/>
    <xf numFmtId="0" fontId="2" fillId="6" borderId="0" xfId="0" applyFont="1" applyFill="1"/>
    <xf numFmtId="0" fontId="3" fillId="3" borderId="0" xfId="0" applyFont="1" applyFill="1"/>
    <xf numFmtId="0" fontId="3" fillId="3" borderId="0" xfId="0" applyFont="1" applyFill="1" applyAlignment="1">
      <alignment horizontal="center"/>
    </xf>
    <xf numFmtId="0" fontId="52" fillId="18" borderId="3" xfId="0" applyFont="1" applyFill="1" applyBorder="1" applyAlignment="1">
      <alignment horizontal="center"/>
    </xf>
    <xf numFmtId="0" fontId="52" fillId="18" borderId="4" xfId="0" applyFont="1" applyFill="1" applyBorder="1"/>
    <xf numFmtId="0" fontId="52" fillId="18" borderId="4" xfId="0" applyFont="1" applyFill="1" applyBorder="1" applyAlignment="1">
      <alignment horizontal="center"/>
    </xf>
    <xf numFmtId="0" fontId="30" fillId="18" borderId="4" xfId="0" applyFont="1" applyFill="1" applyBorder="1"/>
    <xf numFmtId="0" fontId="12" fillId="3" borderId="1" xfId="0" applyFont="1" applyFill="1" applyBorder="1"/>
    <xf numFmtId="169" fontId="12" fillId="3" borderId="2" xfId="0" applyNumberFormat="1" applyFont="1" applyFill="1" applyBorder="1"/>
    <xf numFmtId="18" fontId="12" fillId="3" borderId="2" xfId="0" applyNumberFormat="1" applyFont="1" applyFill="1" applyBorder="1"/>
    <xf numFmtId="0" fontId="12" fillId="3" borderId="2" xfId="0" applyFont="1" applyFill="1" applyBorder="1"/>
    <xf numFmtId="0" fontId="12" fillId="0" borderId="2" xfId="0" applyFont="1" applyBorder="1"/>
    <xf numFmtId="18" fontId="12" fillId="0" borderId="2" xfId="0" applyNumberFormat="1" applyFont="1" applyBorder="1"/>
    <xf numFmtId="0" fontId="12" fillId="3" borderId="3" xfId="0" applyFont="1" applyFill="1" applyBorder="1"/>
    <xf numFmtId="169" fontId="12" fillId="3" borderId="4" xfId="0" applyNumberFormat="1" applyFont="1" applyFill="1" applyBorder="1"/>
    <xf numFmtId="18" fontId="12" fillId="3" borderId="4" xfId="0" applyNumberFormat="1" applyFont="1" applyFill="1" applyBorder="1"/>
    <xf numFmtId="0" fontId="12" fillId="3" borderId="4" xfId="0" applyFont="1" applyFill="1" applyBorder="1"/>
    <xf numFmtId="18" fontId="12" fillId="0" borderId="4" xfId="0" applyNumberFormat="1" applyFont="1" applyBorder="1"/>
    <xf numFmtId="0" fontId="84" fillId="3" borderId="28" xfId="0" applyFont="1" applyFill="1" applyBorder="1"/>
    <xf numFmtId="169" fontId="52" fillId="17" borderId="4" xfId="0" applyNumberFormat="1" applyFont="1" applyFill="1" applyBorder="1" applyAlignment="1">
      <alignment horizontal="right"/>
    </xf>
    <xf numFmtId="18" fontId="2" fillId="8" borderId="4" xfId="0" applyNumberFormat="1" applyFont="1" applyFill="1" applyBorder="1" applyAlignment="1">
      <alignment horizontal="right"/>
    </xf>
    <xf numFmtId="0" fontId="2" fillId="8" borderId="4" xfId="0" applyFont="1" applyFill="1" applyBorder="1"/>
    <xf numFmtId="0" fontId="12" fillId="6" borderId="4" xfId="0" applyFont="1" applyFill="1" applyBorder="1"/>
    <xf numFmtId="0" fontId="12" fillId="19" borderId="3" xfId="0" applyFont="1" applyFill="1" applyBorder="1"/>
    <xf numFmtId="169" fontId="12" fillId="19" borderId="4" xfId="0" applyNumberFormat="1" applyFont="1" applyFill="1" applyBorder="1"/>
    <xf numFmtId="18" fontId="12" fillId="19" borderId="4" xfId="0" applyNumberFormat="1" applyFont="1" applyFill="1" applyBorder="1"/>
    <xf numFmtId="0" fontId="12" fillId="19" borderId="4" xfId="0" applyFont="1" applyFill="1" applyBorder="1"/>
    <xf numFmtId="0" fontId="12" fillId="17" borderId="3" xfId="0" applyFont="1" applyFill="1" applyBorder="1"/>
    <xf numFmtId="169" fontId="12" fillId="17" borderId="4" xfId="0" applyNumberFormat="1" applyFont="1" applyFill="1" applyBorder="1"/>
    <xf numFmtId="18" fontId="12" fillId="0" borderId="4" xfId="0" applyNumberFormat="1" applyFont="1" applyBorder="1" applyAlignment="1">
      <alignment horizontal="right"/>
    </xf>
    <xf numFmtId="0" fontId="3" fillId="3" borderId="4" xfId="0" applyFont="1" applyFill="1" applyBorder="1"/>
    <xf numFmtId="0" fontId="52" fillId="17" borderId="3" xfId="0" applyFont="1" applyFill="1" applyBorder="1" applyAlignment="1">
      <alignment horizontal="center"/>
    </xf>
    <xf numFmtId="0" fontId="52" fillId="17" borderId="4" xfId="0" applyFont="1" applyFill="1" applyBorder="1" applyAlignment="1">
      <alignment horizontal="right"/>
    </xf>
    <xf numFmtId="18" fontId="12" fillId="8" borderId="4" xfId="0" applyNumberFormat="1" applyFont="1" applyFill="1" applyBorder="1" applyAlignment="1">
      <alignment horizontal="right"/>
    </xf>
    <xf numFmtId="0" fontId="12" fillId="20" borderId="4" xfId="0" applyFont="1" applyFill="1" applyBorder="1"/>
    <xf numFmtId="0" fontId="3" fillId="3" borderId="7" xfId="0" applyFont="1" applyFill="1" applyBorder="1"/>
    <xf numFmtId="0" fontId="85" fillId="3" borderId="4" xfId="0" applyFont="1" applyFill="1" applyBorder="1" applyAlignment="1">
      <alignment horizontal="right"/>
    </xf>
    <xf numFmtId="0" fontId="12" fillId="3" borderId="28" xfId="0" applyFont="1" applyFill="1" applyBorder="1"/>
    <xf numFmtId="0" fontId="12" fillId="8" borderId="28" xfId="0" applyFont="1" applyFill="1" applyBorder="1"/>
    <xf numFmtId="0" fontId="85" fillId="3" borderId="4" xfId="0" applyFont="1" applyFill="1" applyBorder="1"/>
    <xf numFmtId="18" fontId="12" fillId="0" borderId="0" xfId="0" applyNumberFormat="1" applyFont="1"/>
    <xf numFmtId="0" fontId="12" fillId="0" borderId="0" xfId="0" applyFont="1" applyAlignment="1">
      <alignment horizontal="right"/>
    </xf>
    <xf numFmtId="18" fontId="12" fillId="8" borderId="0" xfId="0" applyNumberFormat="1" applyFont="1" applyFill="1" applyAlignment="1">
      <alignment horizontal="right"/>
    </xf>
    <xf numFmtId="0" fontId="12" fillId="20" borderId="0" xfId="0" applyFont="1" applyFill="1"/>
    <xf numFmtId="0" fontId="12" fillId="21" borderId="7" xfId="0" applyFont="1" applyFill="1" applyBorder="1"/>
    <xf numFmtId="18" fontId="12" fillId="0" borderId="7" xfId="0" applyNumberFormat="1" applyFont="1" applyBorder="1"/>
    <xf numFmtId="0" fontId="12" fillId="21" borderId="3" xfId="0" applyFont="1" applyFill="1" applyBorder="1"/>
    <xf numFmtId="18" fontId="12" fillId="0" borderId="4" xfId="0" applyNumberFormat="1" applyFont="1" applyBorder="1" applyAlignment="1">
      <alignment horizontal="right" vertical="top" wrapText="1"/>
    </xf>
    <xf numFmtId="0" fontId="12" fillId="3" borderId="4" xfId="0" applyFont="1" applyFill="1" applyBorder="1" applyAlignment="1">
      <alignment wrapText="1"/>
    </xf>
    <xf numFmtId="165" fontId="86" fillId="8" borderId="0" xfId="0" applyNumberFormat="1" applyFont="1" applyFill="1"/>
    <xf numFmtId="0" fontId="87" fillId="8" borderId="10" xfId="0" applyFont="1" applyFill="1" applyBorder="1"/>
    <xf numFmtId="0" fontId="12" fillId="8" borderId="4" xfId="0" applyFont="1" applyFill="1" applyBorder="1" applyAlignment="1">
      <alignment horizontal="right"/>
    </xf>
    <xf numFmtId="0" fontId="12" fillId="19" borderId="7" xfId="0" applyFont="1" applyFill="1" applyBorder="1"/>
    <xf numFmtId="0" fontId="12" fillId="0" borderId="4" xfId="0" applyFont="1" applyBorder="1" applyAlignment="1">
      <alignment wrapText="1"/>
    </xf>
    <xf numFmtId="165" fontId="12" fillId="3" borderId="0" xfId="0" applyNumberFormat="1" applyFont="1" applyFill="1"/>
    <xf numFmtId="0" fontId="12" fillId="3" borderId="10" xfId="0" applyFont="1" applyFill="1" applyBorder="1"/>
    <xf numFmtId="169" fontId="12" fillId="3" borderId="10" xfId="0" applyNumberFormat="1" applyFont="1" applyFill="1" applyBorder="1"/>
    <xf numFmtId="18" fontId="12" fillId="8" borderId="4" xfId="0" applyNumberFormat="1" applyFont="1" applyFill="1" applyBorder="1"/>
    <xf numFmtId="0" fontId="12" fillId="6" borderId="10" xfId="0" applyFont="1" applyFill="1" applyBorder="1"/>
    <xf numFmtId="0" fontId="12" fillId="8" borderId="4" xfId="0" applyFont="1" applyFill="1" applyBorder="1"/>
    <xf numFmtId="165" fontId="88" fillId="6" borderId="0" xfId="0" applyNumberFormat="1" applyFont="1" applyFill="1"/>
    <xf numFmtId="0" fontId="87" fillId="6" borderId="10" xfId="0" applyFont="1" applyFill="1" applyBorder="1"/>
    <xf numFmtId="165" fontId="12" fillId="3" borderId="7" xfId="0" applyNumberFormat="1" applyFont="1" applyFill="1" applyBorder="1"/>
    <xf numFmtId="165" fontId="12" fillId="3" borderId="3" xfId="0" applyNumberFormat="1" applyFont="1" applyFill="1" applyBorder="1"/>
    <xf numFmtId="0" fontId="3" fillId="3" borderId="10" xfId="0" applyFont="1" applyFill="1" applyBorder="1"/>
    <xf numFmtId="18" fontId="12" fillId="6" borderId="4" xfId="0" applyNumberFormat="1" applyFont="1" applyFill="1" applyBorder="1" applyAlignment="1">
      <alignment horizontal="right"/>
    </xf>
    <xf numFmtId="0" fontId="38" fillId="3" borderId="4" xfId="0" applyFont="1" applyFill="1" applyBorder="1"/>
    <xf numFmtId="0" fontId="38" fillId="3" borderId="10" xfId="0" applyFont="1" applyFill="1" applyBorder="1"/>
    <xf numFmtId="0" fontId="2" fillId="3" borderId="10" xfId="0" applyFont="1" applyFill="1" applyBorder="1"/>
    <xf numFmtId="165" fontId="30" fillId="22" borderId="1" xfId="0" applyNumberFormat="1" applyFont="1" applyFill="1" applyBorder="1" applyAlignment="1">
      <alignment horizontal="center"/>
    </xf>
    <xf numFmtId="0" fontId="30" fillId="22" borderId="2" xfId="0" applyFont="1" applyFill="1" applyBorder="1"/>
    <xf numFmtId="18" fontId="12" fillId="8" borderId="2" xfId="0" applyNumberFormat="1" applyFont="1" applyFill="1" applyBorder="1" applyAlignment="1">
      <alignment horizontal="right"/>
    </xf>
    <xf numFmtId="165" fontId="88" fillId="3" borderId="28" xfId="0" applyNumberFormat="1" applyFont="1" applyFill="1" applyBorder="1"/>
    <xf numFmtId="168" fontId="12" fillId="8" borderId="4" xfId="0" applyNumberFormat="1" applyFont="1" applyFill="1" applyBorder="1" applyAlignment="1">
      <alignment horizontal="center"/>
    </xf>
    <xf numFmtId="18" fontId="12" fillId="8" borderId="4" xfId="0" applyNumberFormat="1" applyFont="1" applyFill="1" applyBorder="1" applyAlignment="1">
      <alignment horizontal="center"/>
    </xf>
    <xf numFmtId="165" fontId="12" fillId="0" borderId="3" xfId="0" applyNumberFormat="1" applyFont="1" applyBorder="1"/>
    <xf numFmtId="18" fontId="12" fillId="8" borderId="4" xfId="0" quotePrefix="1" applyNumberFormat="1" applyFont="1" applyFill="1" applyBorder="1" applyAlignment="1">
      <alignment horizontal="center"/>
    </xf>
    <xf numFmtId="0" fontId="12" fillId="3" borderId="7" xfId="0" applyFont="1" applyFill="1" applyBorder="1"/>
    <xf numFmtId="165" fontId="39" fillId="8" borderId="28" xfId="0" applyNumberFormat="1" applyFont="1" applyFill="1" applyBorder="1"/>
    <xf numFmtId="0" fontId="38" fillId="3" borderId="0" xfId="0" applyFont="1" applyFill="1"/>
    <xf numFmtId="165" fontId="12" fillId="3" borderId="28" xfId="0" applyNumberFormat="1" applyFont="1" applyFill="1" applyBorder="1"/>
    <xf numFmtId="165" fontId="12" fillId="0" borderId="4" xfId="0" applyNumberFormat="1" applyFont="1" applyBorder="1"/>
    <xf numFmtId="165" fontId="30" fillId="22" borderId="3" xfId="0" applyNumberFormat="1" applyFont="1" applyFill="1" applyBorder="1" applyAlignment="1">
      <alignment horizontal="center"/>
    </xf>
    <xf numFmtId="0" fontId="30" fillId="22" borderId="4" xfId="0" applyFont="1" applyFill="1" applyBorder="1"/>
    <xf numFmtId="171" fontId="12" fillId="3" borderId="0" xfId="0" applyNumberFormat="1" applyFont="1" applyFill="1"/>
    <xf numFmtId="0" fontId="39" fillId="0" borderId="4" xfId="0" applyFont="1" applyBorder="1"/>
    <xf numFmtId="167" fontId="12" fillId="8" borderId="0" xfId="0" applyNumberFormat="1" applyFont="1" applyFill="1"/>
    <xf numFmtId="168" fontId="12" fillId="8" borderId="0" xfId="0" applyNumberFormat="1" applyFont="1" applyFill="1"/>
    <xf numFmtId="0" fontId="12" fillId="8" borderId="0" xfId="0" applyFont="1" applyFill="1"/>
    <xf numFmtId="18" fontId="12" fillId="0" borderId="4" xfId="0" applyNumberFormat="1" applyFont="1" applyBorder="1" applyAlignment="1">
      <alignment horizontal="center"/>
    </xf>
    <xf numFmtId="171" fontId="12" fillId="0" borderId="4" xfId="0" applyNumberFormat="1" applyFont="1" applyBorder="1"/>
    <xf numFmtId="0" fontId="12" fillId="8" borderId="4" xfId="0" quotePrefix="1" applyFont="1" applyFill="1" applyBorder="1" applyAlignment="1">
      <alignment horizontal="center"/>
    </xf>
    <xf numFmtId="19" fontId="12" fillId="0" borderId="4" xfId="0" applyNumberFormat="1" applyFont="1" applyBorder="1" applyAlignment="1">
      <alignment horizontal="center"/>
    </xf>
    <xf numFmtId="0" fontId="38" fillId="6" borderId="0" xfId="0" applyFont="1" applyFill="1"/>
    <xf numFmtId="0" fontId="12" fillId="0" borderId="3" xfId="0" applyFont="1" applyBorder="1"/>
    <xf numFmtId="18" fontId="2" fillId="0" borderId="0" xfId="0" applyNumberFormat="1" applyFont="1" applyAlignment="1">
      <alignment horizontal="center"/>
    </xf>
    <xf numFmtId="0" fontId="79" fillId="3" borderId="0" xfId="0" applyFont="1" applyFill="1"/>
    <xf numFmtId="0" fontId="79" fillId="3" borderId="0" xfId="0" applyFont="1" applyFill="1" applyAlignment="1">
      <alignment horizontal="center"/>
    </xf>
    <xf numFmtId="0" fontId="2" fillId="23" borderId="13" xfId="0" applyFont="1" applyFill="1" applyBorder="1"/>
    <xf numFmtId="0" fontId="12" fillId="23" borderId="0" xfId="0" applyFont="1" applyFill="1"/>
    <xf numFmtId="0" fontId="2" fillId="4" borderId="13" xfId="0" applyFont="1" applyFill="1" applyBorder="1"/>
    <xf numFmtId="0" fontId="2" fillId="24" borderId="13" xfId="0" applyFont="1" applyFill="1" applyBorder="1"/>
    <xf numFmtId="0" fontId="12" fillId="24" borderId="0" xfId="0" applyFont="1" applyFill="1"/>
    <xf numFmtId="0" fontId="39" fillId="3" borderId="4" xfId="0" applyFont="1" applyFill="1" applyBorder="1"/>
    <xf numFmtId="18" fontId="30" fillId="3" borderId="4" xfId="0" applyNumberFormat="1" applyFont="1" applyFill="1" applyBorder="1" applyAlignment="1">
      <alignment horizontal="center"/>
    </xf>
    <xf numFmtId="18" fontId="30" fillId="3" borderId="4" xfId="0" applyNumberFormat="1" applyFont="1" applyFill="1" applyBorder="1"/>
    <xf numFmtId="173" fontId="12" fillId="0" borderId="4" xfId="0" applyNumberFormat="1" applyFont="1" applyBorder="1"/>
    <xf numFmtId="0" fontId="38" fillId="3" borderId="0" xfId="0" applyFont="1" applyFill="1" applyAlignment="1">
      <alignment horizontal="left"/>
    </xf>
    <xf numFmtId="165" fontId="12" fillId="22" borderId="4" xfId="0" applyNumberFormat="1" applyFont="1" applyFill="1" applyBorder="1"/>
    <xf numFmtId="0" fontId="38" fillId="3" borderId="0" xfId="0" quotePrefix="1" applyFont="1" applyFill="1" applyAlignment="1">
      <alignment horizontal="center"/>
    </xf>
    <xf numFmtId="0" fontId="85" fillId="0" borderId="7" xfId="0" applyFont="1" applyBorder="1"/>
    <xf numFmtId="0" fontId="38" fillId="3" borderId="0" xfId="0" applyFont="1" applyFill="1" applyAlignment="1">
      <alignment horizontal="center"/>
    </xf>
    <xf numFmtId="0" fontId="12" fillId="6" borderId="3" xfId="0" applyFont="1" applyFill="1" applyBorder="1"/>
    <xf numFmtId="0" fontId="38" fillId="6" borderId="4" xfId="0" applyFont="1" applyFill="1" applyBorder="1"/>
    <xf numFmtId="173" fontId="12" fillId="0" borderId="7" xfId="0" applyNumberFormat="1" applyFont="1" applyBorder="1"/>
    <xf numFmtId="18" fontId="12" fillId="0" borderId="0" xfId="0" applyNumberFormat="1" applyFont="1" applyAlignment="1">
      <alignment horizontal="center"/>
    </xf>
    <xf numFmtId="0" fontId="38" fillId="3" borderId="7" xfId="0" applyFont="1" applyFill="1" applyBorder="1"/>
    <xf numFmtId="0" fontId="38" fillId="3" borderId="13" xfId="0" applyFont="1" applyFill="1" applyBorder="1"/>
    <xf numFmtId="0" fontId="39" fillId="3" borderId="29" xfId="0" applyFont="1" applyFill="1" applyBorder="1"/>
    <xf numFmtId="0" fontId="12" fillId="21" borderId="28" xfId="0" applyFont="1" applyFill="1" applyBorder="1"/>
    <xf numFmtId="0" fontId="30" fillId="3" borderId="4" xfId="0" applyFont="1" applyFill="1" applyBorder="1"/>
    <xf numFmtId="0" fontId="39" fillId="6" borderId="3" xfId="0" applyFont="1" applyFill="1" applyBorder="1"/>
    <xf numFmtId="0" fontId="12" fillId="3" borderId="4" xfId="0" applyFont="1" applyFill="1" applyBorder="1" applyAlignment="1">
      <alignment horizontal="center"/>
    </xf>
    <xf numFmtId="0" fontId="39" fillId="3" borderId="3" xfId="0" applyFont="1" applyFill="1" applyBorder="1"/>
    <xf numFmtId="0" fontId="12" fillId="3" borderId="4" xfId="0" quotePrefix="1" applyFont="1" applyFill="1" applyBorder="1" applyAlignment="1">
      <alignment horizontal="center"/>
    </xf>
    <xf numFmtId="0" fontId="39" fillId="21" borderId="3" xfId="0" applyFont="1" applyFill="1" applyBorder="1"/>
    <xf numFmtId="0" fontId="30" fillId="0" borderId="4" xfId="0" applyFont="1" applyBorder="1"/>
    <xf numFmtId="0" fontId="12" fillId="0" borderId="4" xfId="0" quotePrefix="1" applyFont="1" applyBorder="1" applyAlignment="1">
      <alignment horizontal="center"/>
    </xf>
    <xf numFmtId="0" fontId="12" fillId="3" borderId="30" xfId="0" applyFont="1" applyFill="1" applyBorder="1"/>
    <xf numFmtId="168" fontId="12" fillId="3" borderId="4" xfId="0" applyNumberFormat="1" applyFont="1" applyFill="1" applyBorder="1"/>
    <xf numFmtId="0" fontId="39" fillId="3" borderId="30" xfId="0" applyFont="1" applyFill="1" applyBorder="1"/>
    <xf numFmtId="0" fontId="39" fillId="21" borderId="29" xfId="0" applyFont="1" applyFill="1" applyBorder="1"/>
    <xf numFmtId="168" fontId="12" fillId="21" borderId="4" xfId="0" applyNumberFormat="1" applyFont="1" applyFill="1" applyBorder="1"/>
    <xf numFmtId="165" fontId="12" fillId="0" borderId="30" xfId="0" applyNumberFormat="1" applyFont="1" applyBorder="1"/>
    <xf numFmtId="0" fontId="88" fillId="3" borderId="28" xfId="0" applyFont="1" applyFill="1" applyBorder="1"/>
    <xf numFmtId="0" fontId="12" fillId="0" borderId="4" xfId="0" quotePrefix="1" applyFont="1" applyBorder="1" applyAlignment="1">
      <alignment horizontal="right"/>
    </xf>
    <xf numFmtId="18" fontId="12" fillId="3" borderId="4" xfId="0" applyNumberFormat="1" applyFont="1" applyFill="1" applyBorder="1" applyAlignment="1">
      <alignment horizontal="center"/>
    </xf>
    <xf numFmtId="0" fontId="39" fillId="3" borderId="28" xfId="0" applyFont="1" applyFill="1" applyBorder="1"/>
    <xf numFmtId="19" fontId="12" fillId="0" borderId="4" xfId="0" applyNumberFormat="1" applyFont="1" applyBorder="1" applyAlignment="1">
      <alignment horizontal="right"/>
    </xf>
    <xf numFmtId="0" fontId="2" fillId="3" borderId="0" xfId="0" applyFont="1" applyFill="1"/>
    <xf numFmtId="0" fontId="2" fillId="3" borderId="0" xfId="0" applyFont="1" applyFill="1" applyAlignment="1">
      <alignment horizontal="center"/>
    </xf>
    <xf numFmtId="0" fontId="2" fillId="25" borderId="0" xfId="0" applyFont="1" applyFill="1"/>
    <xf numFmtId="0" fontId="52" fillId="18" borderId="1" xfId="0" applyFont="1" applyFill="1" applyBorder="1" applyAlignment="1">
      <alignment horizontal="center"/>
    </xf>
    <xf numFmtId="0" fontId="52" fillId="18" borderId="1" xfId="0" applyFont="1" applyFill="1" applyBorder="1"/>
    <xf numFmtId="0" fontId="88" fillId="18" borderId="1" xfId="0" applyFont="1" applyFill="1" applyBorder="1"/>
    <xf numFmtId="0" fontId="2" fillId="3" borderId="1" xfId="0" applyFont="1" applyFill="1" applyBorder="1"/>
    <xf numFmtId="0" fontId="2" fillId="0" borderId="1" xfId="0" applyFont="1" applyBorder="1"/>
    <xf numFmtId="18" fontId="2" fillId="0" borderId="1" xfId="0" applyNumberFormat="1" applyFont="1" applyBorder="1" applyAlignment="1">
      <alignment horizontal="center"/>
    </xf>
    <xf numFmtId="0" fontId="2" fillId="6" borderId="1" xfId="0" applyFont="1" applyFill="1" applyBorder="1"/>
    <xf numFmtId="0" fontId="2" fillId="0" borderId="1" xfId="0" applyFont="1" applyBorder="1" applyAlignment="1">
      <alignment horizontal="left"/>
    </xf>
    <xf numFmtId="18" fontId="2" fillId="0" borderId="1" xfId="0" applyNumberFormat="1" applyFont="1" applyBorder="1"/>
    <xf numFmtId="0" fontId="52" fillId="17" borderId="1" xfId="0" applyFont="1" applyFill="1" applyBorder="1" applyAlignment="1">
      <alignment horizontal="center"/>
    </xf>
    <xf numFmtId="0" fontId="52" fillId="17" borderId="1" xfId="0" applyFont="1" applyFill="1" applyBorder="1"/>
    <xf numFmtId="18" fontId="12" fillId="0" borderId="1" xfId="0" applyNumberFormat="1" applyFont="1" applyBorder="1" applyAlignment="1">
      <alignment horizontal="right"/>
    </xf>
    <xf numFmtId="0" fontId="25" fillId="3" borderId="30" xfId="0" applyFont="1" applyFill="1" applyBorder="1"/>
    <xf numFmtId="0" fontId="12" fillId="0" borderId="1" xfId="0" applyFont="1" applyBorder="1" applyAlignment="1">
      <alignment horizontal="left"/>
    </xf>
    <xf numFmtId="0" fontId="12" fillId="6" borderId="2" xfId="0" applyFont="1" applyFill="1" applyBorder="1"/>
    <xf numFmtId="0" fontId="12" fillId="0" borderId="2" xfId="0" applyFont="1" applyBorder="1" applyAlignment="1">
      <alignment horizontal="left"/>
    </xf>
    <xf numFmtId="0" fontId="2" fillId="0" borderId="2" xfId="0" applyFont="1" applyBorder="1"/>
    <xf numFmtId="0" fontId="85" fillId="6" borderId="2" xfId="0" applyFont="1" applyFill="1" applyBorder="1"/>
    <xf numFmtId="0" fontId="12" fillId="6" borderId="1" xfId="0" applyFont="1" applyFill="1" applyBorder="1"/>
    <xf numFmtId="0" fontId="12" fillId="0" borderId="1" xfId="0" quotePrefix="1" applyFont="1" applyBorder="1" applyAlignment="1">
      <alignment horizontal="right" vertical="top"/>
    </xf>
    <xf numFmtId="0" fontId="12" fillId="0" borderId="1" xfId="0" quotePrefix="1" applyFont="1" applyBorder="1" applyAlignment="1">
      <alignment horizontal="right"/>
    </xf>
    <xf numFmtId="0" fontId="12" fillId="3" borderId="1" xfId="0" quotePrefix="1" applyFont="1" applyFill="1" applyBorder="1" applyAlignment="1">
      <alignment horizontal="right"/>
    </xf>
    <xf numFmtId="18" fontId="12" fillId="3" borderId="1" xfId="0" applyNumberFormat="1" applyFont="1" applyFill="1" applyBorder="1" applyAlignment="1">
      <alignment horizontal="right"/>
    </xf>
    <xf numFmtId="165" fontId="86" fillId="6" borderId="0" xfId="0" applyNumberFormat="1" applyFont="1" applyFill="1"/>
    <xf numFmtId="0" fontId="87" fillId="6" borderId="0" xfId="0" applyFont="1" applyFill="1"/>
    <xf numFmtId="0" fontId="2" fillId="0" borderId="1" xfId="0" quotePrefix="1" applyFont="1" applyBorder="1" applyAlignment="1">
      <alignment horizontal="right"/>
    </xf>
    <xf numFmtId="0" fontId="2" fillId="0" borderId="2" xfId="0" applyFont="1" applyBorder="1" applyAlignment="1">
      <alignment horizontal="left"/>
    </xf>
    <xf numFmtId="0" fontId="12" fillId="0" borderId="1" xfId="0" applyFont="1" applyBorder="1" applyAlignment="1">
      <alignment horizontal="right"/>
    </xf>
    <xf numFmtId="18" fontId="12" fillId="0" borderId="1" xfId="0" quotePrefix="1" applyNumberFormat="1" applyFont="1" applyBorder="1" applyAlignment="1">
      <alignment horizontal="right"/>
    </xf>
    <xf numFmtId="0" fontId="30" fillId="22" borderId="0" xfId="0" applyFont="1" applyFill="1" applyAlignment="1">
      <alignment horizontal="center"/>
    </xf>
    <xf numFmtId="0" fontId="30" fillId="22" borderId="0" xfId="0" applyFont="1" applyFill="1"/>
    <xf numFmtId="0" fontId="89" fillId="22" borderId="0" xfId="0" applyFont="1" applyFill="1" applyAlignment="1">
      <alignment horizontal="center"/>
    </xf>
    <xf numFmtId="0" fontId="30" fillId="22" borderId="1" xfId="0" applyFont="1" applyFill="1" applyBorder="1"/>
    <xf numFmtId="0" fontId="38" fillId="3" borderId="1" xfId="0" applyFont="1" applyFill="1" applyBorder="1"/>
    <xf numFmtId="0" fontId="30" fillId="22" borderId="1" xfId="0" applyFont="1" applyFill="1" applyBorder="1" applyAlignment="1">
      <alignment horizontal="center"/>
    </xf>
    <xf numFmtId="0" fontId="90" fillId="6" borderId="0" xfId="0" applyFont="1" applyFill="1"/>
    <xf numFmtId="0" fontId="2" fillId="0" borderId="0" xfId="0" applyFont="1" applyAlignment="1">
      <alignment horizontal="center"/>
    </xf>
    <xf numFmtId="171" fontId="2" fillId="0" borderId="0" xfId="0" applyNumberFormat="1" applyFont="1"/>
    <xf numFmtId="0" fontId="12" fillId="3" borderId="13" xfId="0" applyFont="1" applyFill="1" applyBorder="1"/>
    <xf numFmtId="0" fontId="2" fillId="21" borderId="13" xfId="0" applyFont="1" applyFill="1" applyBorder="1"/>
    <xf numFmtId="0" fontId="12" fillId="21" borderId="0" xfId="0" applyFont="1" applyFill="1"/>
    <xf numFmtId="0" fontId="38" fillId="23" borderId="0" xfId="0" applyFont="1" applyFill="1" applyAlignment="1">
      <alignment horizontal="right"/>
    </xf>
    <xf numFmtId="0" fontId="12" fillId="23" borderId="4" xfId="0" applyFont="1" applyFill="1" applyBorder="1"/>
    <xf numFmtId="0" fontId="12" fillId="21" borderId="4" xfId="0" applyFont="1" applyFill="1" applyBorder="1"/>
    <xf numFmtId="0" fontId="12" fillId="7" borderId="4" xfId="0" applyFont="1" applyFill="1" applyBorder="1"/>
    <xf numFmtId="18" fontId="38" fillId="3" borderId="0" xfId="0" applyNumberFormat="1" applyFont="1" applyFill="1" applyAlignment="1">
      <alignment horizontal="right"/>
    </xf>
    <xf numFmtId="174" fontId="12" fillId="0" borderId="4" xfId="0" applyNumberFormat="1" applyFont="1" applyBorder="1" applyAlignment="1">
      <alignment horizontal="right"/>
    </xf>
    <xf numFmtId="0" fontId="12" fillId="6" borderId="28" xfId="0" applyFont="1" applyFill="1" applyBorder="1"/>
    <xf numFmtId="171" fontId="12" fillId="0" borderId="0" xfId="0" applyNumberFormat="1" applyFont="1"/>
    <xf numFmtId="0" fontId="91" fillId="21" borderId="13" xfId="0" applyFont="1" applyFill="1" applyBorder="1"/>
    <xf numFmtId="0" fontId="91" fillId="21" borderId="0" xfId="0" applyFont="1" applyFill="1"/>
    <xf numFmtId="0" fontId="12" fillId="21" borderId="0" xfId="0" applyFont="1" applyFill="1" applyAlignment="1">
      <alignment horizontal="center"/>
    </xf>
    <xf numFmtId="0" fontId="91" fillId="21" borderId="0" xfId="0" applyFont="1" applyFill="1" applyAlignment="1">
      <alignment horizontal="center"/>
    </xf>
    <xf numFmtId="165" fontId="12" fillId="3" borderId="0" xfId="0" applyNumberFormat="1" applyFont="1" applyFill="1" applyAlignment="1">
      <alignment vertical="top" wrapText="1"/>
    </xf>
    <xf numFmtId="0" fontId="92" fillId="8" borderId="0" xfId="0" applyFont="1" applyFill="1" applyAlignment="1">
      <alignment vertical="top" wrapText="1"/>
    </xf>
    <xf numFmtId="0" fontId="92" fillId="3" borderId="0" xfId="0" applyFont="1" applyFill="1" applyAlignment="1">
      <alignment horizontal="center" vertical="top" wrapText="1"/>
    </xf>
    <xf numFmtId="0" fontId="92" fillId="3" borderId="0" xfId="0" applyFont="1" applyFill="1" applyAlignment="1">
      <alignment vertical="top" wrapText="1"/>
    </xf>
    <xf numFmtId="0" fontId="12" fillId="3" borderId="0" xfId="0" applyFont="1" applyFill="1" applyAlignment="1">
      <alignment horizontal="center" vertical="top" wrapText="1"/>
    </xf>
    <xf numFmtId="0" fontId="6" fillId="0" borderId="0" xfId="0" applyFont="1" applyAlignment="1">
      <alignment wrapText="1"/>
    </xf>
    <xf numFmtId="165" fontId="93" fillId="5" borderId="31" xfId="0" applyNumberFormat="1" applyFont="1" applyFill="1" applyBorder="1" applyAlignment="1">
      <alignment vertical="top" wrapText="1"/>
    </xf>
    <xf numFmtId="0" fontId="93" fillId="5" borderId="32" xfId="0" applyFont="1" applyFill="1" applyBorder="1" applyAlignment="1">
      <alignment vertical="top" wrapText="1"/>
    </xf>
    <xf numFmtId="0" fontId="93" fillId="5" borderId="32" xfId="0" applyFont="1" applyFill="1" applyBorder="1" applyAlignment="1">
      <alignment horizontal="center" vertical="top" wrapText="1"/>
    </xf>
    <xf numFmtId="165" fontId="12" fillId="0" borderId="0" xfId="0" applyNumberFormat="1" applyFont="1" applyAlignment="1">
      <alignment vertical="top" wrapText="1"/>
    </xf>
    <xf numFmtId="18" fontId="12" fillId="0" borderId="0" xfId="0" applyNumberFormat="1" applyFont="1" applyAlignment="1">
      <alignment vertical="top" wrapText="1"/>
    </xf>
    <xf numFmtId="0" fontId="12" fillId="0" borderId="0" xfId="0" applyFont="1" applyAlignment="1">
      <alignment horizontal="center" vertical="top" wrapText="1"/>
    </xf>
    <xf numFmtId="0" fontId="14" fillId="17" borderId="0" xfId="0" applyFont="1" applyFill="1" applyAlignment="1">
      <alignment horizontal="right" vertical="top" wrapText="1"/>
    </xf>
    <xf numFmtId="0" fontId="14" fillId="17" borderId="0" xfId="0" applyFont="1" applyFill="1" applyAlignment="1">
      <alignment vertical="top" wrapText="1"/>
    </xf>
    <xf numFmtId="18" fontId="30" fillId="6" borderId="0" xfId="0" applyNumberFormat="1" applyFont="1" applyFill="1" applyAlignment="1">
      <alignment horizontal="center" vertical="top" wrapText="1"/>
    </xf>
    <xf numFmtId="0" fontId="14" fillId="0" borderId="0" xfId="0" applyFont="1" applyAlignment="1">
      <alignment horizontal="center" vertical="top" wrapText="1"/>
    </xf>
    <xf numFmtId="18" fontId="12" fillId="6" borderId="0" xfId="0" applyNumberFormat="1" applyFont="1" applyFill="1" applyAlignment="1">
      <alignment horizontal="center" vertical="top" wrapText="1"/>
    </xf>
    <xf numFmtId="18" fontId="12" fillId="0" borderId="0" xfId="0" applyNumberFormat="1" applyFont="1" applyAlignment="1">
      <alignment horizontal="center" vertical="top" wrapText="1"/>
    </xf>
    <xf numFmtId="0" fontId="47" fillId="0" borderId="0" xfId="0" applyFont="1" applyAlignment="1">
      <alignment vertical="top" wrapText="1"/>
    </xf>
    <xf numFmtId="0" fontId="47" fillId="0" borderId="0" xfId="0" applyFont="1" applyAlignment="1">
      <alignment horizontal="center" vertical="top" wrapText="1"/>
    </xf>
    <xf numFmtId="18" fontId="34" fillId="0" borderId="0" xfId="0" applyNumberFormat="1" applyFont="1" applyAlignment="1">
      <alignment horizontal="center" vertical="top" wrapText="1"/>
    </xf>
    <xf numFmtId="0" fontId="33" fillId="0" borderId="0" xfId="0" applyFont="1" applyAlignment="1">
      <alignment vertical="top" wrapText="1"/>
    </xf>
    <xf numFmtId="0" fontId="44" fillId="0" borderId="0" xfId="0" applyFont="1" applyAlignment="1">
      <alignment horizontal="center" vertical="top" wrapText="1"/>
    </xf>
    <xf numFmtId="0" fontId="34" fillId="0" borderId="0" xfId="0" applyFont="1" applyAlignment="1">
      <alignment horizontal="center" vertical="top" wrapText="1"/>
    </xf>
    <xf numFmtId="0" fontId="85" fillId="0" borderId="0" xfId="0" applyFont="1" applyAlignment="1">
      <alignment vertical="top" wrapText="1"/>
    </xf>
    <xf numFmtId="165" fontId="35" fillId="6" borderId="0" xfId="0" applyNumberFormat="1" applyFont="1" applyFill="1" applyAlignment="1">
      <alignment vertical="top" wrapText="1"/>
    </xf>
    <xf numFmtId="0" fontId="34" fillId="6" borderId="0" xfId="0" applyFont="1" applyFill="1" applyAlignment="1">
      <alignment vertical="top" wrapText="1"/>
    </xf>
    <xf numFmtId="0" fontId="14" fillId="26" borderId="0" xfId="0" applyFont="1" applyFill="1" applyAlignment="1">
      <alignment vertical="top" wrapText="1"/>
    </xf>
    <xf numFmtId="165" fontId="12" fillId="2" borderId="0" xfId="0" applyNumberFormat="1" applyFont="1" applyFill="1" applyAlignment="1">
      <alignment vertical="top" wrapText="1"/>
    </xf>
    <xf numFmtId="0" fontId="12" fillId="2" borderId="0" xfId="0" applyFont="1" applyFill="1" applyAlignment="1">
      <alignment vertical="top" wrapText="1"/>
    </xf>
    <xf numFmtId="18" fontId="12" fillId="2" borderId="0" xfId="0" applyNumberFormat="1" applyFont="1" applyFill="1" applyAlignment="1">
      <alignment vertical="top" wrapText="1"/>
    </xf>
    <xf numFmtId="0" fontId="12" fillId="2" borderId="0" xfId="0" applyFont="1" applyFill="1" applyAlignment="1">
      <alignment horizontal="center" vertical="top" wrapText="1"/>
    </xf>
    <xf numFmtId="49" fontId="34" fillId="0" borderId="0" xfId="0" applyNumberFormat="1" applyFont="1" applyAlignment="1">
      <alignment horizontal="center" vertical="top" wrapText="1"/>
    </xf>
    <xf numFmtId="0" fontId="35" fillId="6" borderId="0" xfId="0" applyFont="1" applyFill="1" applyAlignment="1">
      <alignment vertical="top" wrapText="1"/>
    </xf>
    <xf numFmtId="49" fontId="12" fillId="0" borderId="0" xfId="0" applyNumberFormat="1" applyFont="1" applyAlignment="1">
      <alignment horizontal="center" vertical="top" wrapText="1"/>
    </xf>
    <xf numFmtId="0" fontId="47" fillId="3" borderId="0" xfId="0" applyFont="1" applyFill="1" applyAlignment="1">
      <alignment wrapText="1"/>
    </xf>
    <xf numFmtId="49" fontId="34" fillId="26" borderId="0" xfId="0" applyNumberFormat="1" applyFont="1" applyFill="1" applyAlignment="1">
      <alignment horizontal="center" vertical="top" wrapText="1"/>
    </xf>
    <xf numFmtId="0" fontId="34" fillId="26" borderId="0" xfId="0" applyFont="1" applyFill="1" applyAlignment="1">
      <alignment vertical="top" wrapText="1"/>
    </xf>
    <xf numFmtId="0" fontId="34" fillId="26" borderId="0" xfId="0" applyFont="1" applyFill="1" applyAlignment="1">
      <alignment horizontal="center" vertical="top" wrapText="1"/>
    </xf>
    <xf numFmtId="0" fontId="12" fillId="26" borderId="0" xfId="0" applyFont="1" applyFill="1" applyAlignment="1">
      <alignment horizontal="center" vertical="top" wrapText="1"/>
    </xf>
    <xf numFmtId="0" fontId="34" fillId="3" borderId="0" xfId="0" applyFont="1" applyFill="1" applyAlignment="1">
      <alignment vertical="top" wrapText="1"/>
    </xf>
    <xf numFmtId="49" fontId="34" fillId="0" borderId="0" xfId="0" quotePrefix="1" applyNumberFormat="1" applyFont="1" applyAlignment="1">
      <alignment horizontal="center" vertical="top" wrapText="1"/>
    </xf>
    <xf numFmtId="0" fontId="30" fillId="0" borderId="0" xfId="0" applyFont="1" applyAlignment="1">
      <alignment vertical="top" wrapText="1"/>
    </xf>
    <xf numFmtId="49" fontId="12" fillId="0" borderId="0" xfId="0" applyNumberFormat="1" applyFont="1" applyAlignment="1">
      <alignment vertical="top" wrapText="1"/>
    </xf>
    <xf numFmtId="0" fontId="35" fillId="0" borderId="0" xfId="0" applyFont="1" applyAlignment="1">
      <alignment vertical="top" wrapText="1"/>
    </xf>
    <xf numFmtId="0" fontId="94" fillId="0" borderId="0" xfId="0" applyFont="1" applyAlignment="1">
      <alignment vertical="top" wrapText="1"/>
    </xf>
    <xf numFmtId="175" fontId="12" fillId="0" borderId="0" xfId="0" applyNumberFormat="1" applyFont="1" applyAlignment="1">
      <alignment vertical="top" wrapText="1"/>
    </xf>
    <xf numFmtId="0" fontId="14" fillId="0" borderId="0" xfId="0" applyFont="1" applyAlignment="1">
      <alignment vertical="top" wrapText="1"/>
    </xf>
    <xf numFmtId="49" fontId="47" fillId="0" borderId="0" xfId="0" applyNumberFormat="1" applyFont="1" applyAlignment="1">
      <alignment horizontal="center" vertical="top" wrapText="1"/>
    </xf>
    <xf numFmtId="0" fontId="47" fillId="3" borderId="0" xfId="0" applyFont="1" applyFill="1" applyAlignment="1">
      <alignment vertical="top" wrapText="1"/>
    </xf>
    <xf numFmtId="18" fontId="12" fillId="0" borderId="0" xfId="0" applyNumberFormat="1" applyFont="1" applyAlignment="1">
      <alignment vertical="top"/>
    </xf>
    <xf numFmtId="171" fontId="12" fillId="0" borderId="0" xfId="0" applyNumberFormat="1" applyFont="1" applyAlignment="1">
      <alignment vertical="top"/>
    </xf>
    <xf numFmtId="176" fontId="2" fillId="3" borderId="0" xfId="0" applyNumberFormat="1" applyFont="1" applyFill="1" applyAlignment="1">
      <alignment horizontal="center"/>
    </xf>
    <xf numFmtId="176" fontId="79" fillId="3" borderId="0" xfId="0" applyNumberFormat="1" applyFont="1" applyFill="1" applyAlignment="1">
      <alignment horizontal="center"/>
    </xf>
    <xf numFmtId="0" fontId="95" fillId="18" borderId="1" xfId="0" applyFont="1" applyFill="1" applyBorder="1" applyAlignment="1">
      <alignment horizontal="center"/>
    </xf>
    <xf numFmtId="0" fontId="95" fillId="18" borderId="1" xfId="0" applyFont="1" applyFill="1" applyBorder="1"/>
    <xf numFmtId="176" fontId="95" fillId="18" borderId="1" xfId="0" applyNumberFormat="1" applyFont="1" applyFill="1" applyBorder="1" applyAlignment="1">
      <alignment horizontal="center"/>
    </xf>
    <xf numFmtId="0" fontId="86" fillId="18" borderId="1" xfId="0" applyFont="1" applyFill="1" applyBorder="1"/>
    <xf numFmtId="0" fontId="13" fillId="3" borderId="1" xfId="0" applyFont="1" applyFill="1" applyBorder="1"/>
    <xf numFmtId="176" fontId="13" fillId="0" borderId="1" xfId="0" applyNumberFormat="1" applyFont="1" applyBorder="1" applyAlignment="1">
      <alignment horizontal="center"/>
    </xf>
    <xf numFmtId="18" fontId="13" fillId="0" borderId="1" xfId="0" applyNumberFormat="1" applyFont="1" applyBorder="1"/>
    <xf numFmtId="0" fontId="95" fillId="3" borderId="1" xfId="0" applyFont="1" applyFill="1" applyBorder="1" applyAlignment="1">
      <alignment horizontal="center"/>
    </xf>
    <xf numFmtId="169" fontId="95" fillId="3" borderId="1" xfId="0" applyNumberFormat="1" applyFont="1" applyFill="1" applyBorder="1"/>
    <xf numFmtId="176" fontId="13" fillId="0" borderId="1" xfId="0" applyNumberFormat="1" applyFont="1" applyBorder="1" applyAlignment="1">
      <alignment horizontal="right"/>
    </xf>
    <xf numFmtId="0" fontId="95" fillId="17" borderId="1" xfId="0" applyFont="1" applyFill="1" applyBorder="1" applyAlignment="1">
      <alignment horizontal="center"/>
    </xf>
    <xf numFmtId="0" fontId="17" fillId="17" borderId="1" xfId="0" applyFont="1" applyFill="1" applyBorder="1" applyAlignment="1">
      <alignment horizontal="right"/>
    </xf>
    <xf numFmtId="0" fontId="17" fillId="17" borderId="1" xfId="0" applyFont="1" applyFill="1" applyBorder="1" applyAlignment="1">
      <alignment horizontal="center"/>
    </xf>
    <xf numFmtId="0" fontId="13" fillId="17" borderId="1" xfId="0" applyFont="1" applyFill="1" applyBorder="1" applyAlignment="1">
      <alignment horizontal="center"/>
    </xf>
    <xf numFmtId="0" fontId="24" fillId="3" borderId="1" xfId="0" applyFont="1" applyFill="1" applyBorder="1"/>
    <xf numFmtId="176" fontId="13" fillId="8" borderId="1" xfId="0" applyNumberFormat="1" applyFont="1" applyFill="1" applyBorder="1" applyAlignment="1">
      <alignment horizontal="right"/>
    </xf>
    <xf numFmtId="0" fontId="96" fillId="0" borderId="1" xfId="0" applyFont="1" applyBorder="1"/>
    <xf numFmtId="0" fontId="13" fillId="6" borderId="1" xfId="0" applyFont="1" applyFill="1" applyBorder="1"/>
    <xf numFmtId="0" fontId="22" fillId="3" borderId="1" xfId="0" applyFont="1" applyFill="1" applyBorder="1"/>
    <xf numFmtId="0" fontId="13" fillId="19" borderId="1" xfId="0" applyFont="1" applyFill="1" applyBorder="1"/>
    <xf numFmtId="0" fontId="97" fillId="6" borderId="1" xfId="0" applyFont="1" applyFill="1" applyBorder="1"/>
    <xf numFmtId="0" fontId="13" fillId="0" borderId="4" xfId="0" applyFont="1" applyBorder="1"/>
    <xf numFmtId="0" fontId="13" fillId="3" borderId="1" xfId="0" applyFont="1" applyFill="1" applyBorder="1" applyAlignment="1">
      <alignment vertical="top"/>
    </xf>
    <xf numFmtId="0" fontId="13" fillId="8" borderId="1" xfId="0" applyFont="1" applyFill="1" applyBorder="1" applyAlignment="1">
      <alignment horizontal="right" vertical="top"/>
    </xf>
    <xf numFmtId="0" fontId="13" fillId="3" borderId="1" xfId="0" applyFont="1" applyFill="1" applyBorder="1" applyAlignment="1">
      <alignment wrapText="1"/>
    </xf>
    <xf numFmtId="0" fontId="22" fillId="3" borderId="1" xfId="0" applyFont="1" applyFill="1" applyBorder="1" applyAlignment="1">
      <alignment horizontal="left"/>
    </xf>
    <xf numFmtId="165" fontId="86" fillId="0" borderId="1" xfId="0" applyNumberFormat="1" applyFont="1" applyBorder="1"/>
    <xf numFmtId="0" fontId="98" fillId="0" borderId="1" xfId="0" applyFont="1" applyBorder="1"/>
    <xf numFmtId="0" fontId="13" fillId="8" borderId="1" xfId="0" applyFont="1" applyFill="1" applyBorder="1" applyAlignment="1">
      <alignment horizontal="right"/>
    </xf>
    <xf numFmtId="0" fontId="95" fillId="0" borderId="1" xfId="0" applyFont="1" applyBorder="1" applyAlignment="1">
      <alignment horizontal="center"/>
    </xf>
    <xf numFmtId="169" fontId="95" fillId="0" borderId="0" xfId="0" applyNumberFormat="1" applyFont="1" applyAlignment="1">
      <alignment horizontal="center"/>
    </xf>
    <xf numFmtId="0" fontId="17" fillId="0" borderId="1" xfId="0" applyFont="1" applyBorder="1" applyAlignment="1">
      <alignment horizontal="right"/>
    </xf>
    <xf numFmtId="0" fontId="17" fillId="0" borderId="1" xfId="0" applyFont="1" applyBorder="1" applyAlignment="1">
      <alignment horizontal="center"/>
    </xf>
    <xf numFmtId="0" fontId="13" fillId="27" borderId="1" xfId="0" applyFont="1" applyFill="1" applyBorder="1" applyAlignment="1">
      <alignment horizontal="center"/>
    </xf>
    <xf numFmtId="169" fontId="95" fillId="0" borderId="1" xfId="0" applyNumberFormat="1" applyFont="1" applyBorder="1" applyAlignment="1">
      <alignment horizontal="center"/>
    </xf>
    <xf numFmtId="0" fontId="99" fillId="6" borderId="1" xfId="0" applyFont="1" applyFill="1" applyBorder="1"/>
    <xf numFmtId="0" fontId="86" fillId="3" borderId="1" xfId="0" applyFont="1" applyFill="1" applyBorder="1"/>
    <xf numFmtId="176" fontId="13" fillId="3" borderId="1" xfId="0" applyNumberFormat="1" applyFont="1" applyFill="1" applyBorder="1" applyAlignment="1">
      <alignment horizontal="right"/>
    </xf>
    <xf numFmtId="176" fontId="13" fillId="8" borderId="2" xfId="0" applyNumberFormat="1" applyFont="1" applyFill="1" applyBorder="1" applyAlignment="1">
      <alignment horizontal="right"/>
    </xf>
    <xf numFmtId="0" fontId="13" fillId="0" borderId="2" xfId="0" applyFont="1" applyBorder="1"/>
    <xf numFmtId="0" fontId="13" fillId="3" borderId="2" xfId="0" applyFont="1" applyFill="1" applyBorder="1"/>
    <xf numFmtId="176" fontId="13" fillId="3" borderId="2" xfId="0" applyNumberFormat="1" applyFont="1" applyFill="1" applyBorder="1" applyAlignment="1">
      <alignment horizontal="right"/>
    </xf>
    <xf numFmtId="0" fontId="13" fillId="6" borderId="2" xfId="0" applyFont="1" applyFill="1" applyBorder="1"/>
    <xf numFmtId="18" fontId="13" fillId="8" borderId="2" xfId="0" applyNumberFormat="1" applyFont="1" applyFill="1" applyBorder="1" applyAlignment="1">
      <alignment horizontal="right"/>
    </xf>
    <xf numFmtId="18" fontId="13" fillId="8" borderId="4" xfId="0" applyNumberFormat="1" applyFont="1" applyFill="1" applyBorder="1" applyAlignment="1">
      <alignment horizontal="right"/>
    </xf>
    <xf numFmtId="0" fontId="13" fillId="3" borderId="4" xfId="0" applyFont="1" applyFill="1" applyBorder="1"/>
    <xf numFmtId="0" fontId="13" fillId="0" borderId="7" xfId="0" applyFont="1" applyBorder="1"/>
    <xf numFmtId="0" fontId="95" fillId="0" borderId="0" xfId="0" applyFont="1"/>
    <xf numFmtId="0" fontId="95" fillId="27" borderId="1" xfId="0" applyFont="1" applyFill="1" applyBorder="1" applyAlignment="1">
      <alignment horizontal="center"/>
    </xf>
    <xf numFmtId="0" fontId="95" fillId="27" borderId="0" xfId="0" applyFont="1" applyFill="1"/>
    <xf numFmtId="18" fontId="12" fillId="27" borderId="4" xfId="0" applyNumberFormat="1" applyFont="1" applyFill="1" applyBorder="1" applyAlignment="1">
      <alignment horizontal="center"/>
    </xf>
    <xf numFmtId="0" fontId="12" fillId="27" borderId="4" xfId="0" applyFont="1" applyFill="1" applyBorder="1"/>
    <xf numFmtId="0" fontId="13" fillId="27" borderId="1" xfId="0" applyFont="1" applyFill="1" applyBorder="1"/>
    <xf numFmtId="0" fontId="13" fillId="27" borderId="1" xfId="0" applyFont="1" applyFill="1" applyBorder="1" applyAlignment="1">
      <alignment horizontal="left"/>
    </xf>
    <xf numFmtId="0" fontId="95" fillId="0" borderId="1" xfId="0" applyFont="1" applyBorder="1"/>
    <xf numFmtId="0" fontId="24" fillId="17" borderId="1" xfId="0" applyFont="1" applyFill="1" applyBorder="1" applyAlignment="1">
      <alignment horizontal="center"/>
    </xf>
    <xf numFmtId="176" fontId="99" fillId="8" borderId="1" xfId="0" applyNumberFormat="1" applyFont="1" applyFill="1" applyBorder="1" applyAlignment="1">
      <alignment horizontal="right"/>
    </xf>
    <xf numFmtId="176" fontId="13" fillId="8" borderId="3" xfId="0" applyNumberFormat="1" applyFont="1" applyFill="1" applyBorder="1" applyAlignment="1">
      <alignment horizontal="right"/>
    </xf>
    <xf numFmtId="18" fontId="13" fillId="8" borderId="4" xfId="0" applyNumberFormat="1" applyFont="1" applyFill="1" applyBorder="1"/>
    <xf numFmtId="0" fontId="13" fillId="0" borderId="3" xfId="0" applyFont="1" applyBorder="1"/>
    <xf numFmtId="0" fontId="13" fillId="8" borderId="1" xfId="0" quotePrefix="1" applyFont="1" applyFill="1" applyBorder="1" applyAlignment="1">
      <alignment horizontal="right"/>
    </xf>
    <xf numFmtId="0" fontId="13" fillId="8" borderId="3" xfId="0" quotePrefix="1" applyFont="1" applyFill="1" applyBorder="1" applyAlignment="1">
      <alignment horizontal="right"/>
    </xf>
    <xf numFmtId="176" fontId="22" fillId="8" borderId="1" xfId="0" applyNumberFormat="1" applyFont="1" applyFill="1" applyBorder="1" applyAlignment="1">
      <alignment horizontal="right"/>
    </xf>
    <xf numFmtId="0" fontId="22" fillId="8" borderId="1" xfId="0" applyFont="1" applyFill="1" applyBorder="1"/>
    <xf numFmtId="0" fontId="22" fillId="8" borderId="1" xfId="0" applyFont="1" applyFill="1" applyBorder="1" applyAlignment="1">
      <alignment horizontal="right"/>
    </xf>
    <xf numFmtId="0" fontId="22" fillId="8" borderId="0" xfId="0" applyFont="1" applyFill="1"/>
    <xf numFmtId="176" fontId="4" fillId="8" borderId="1" xfId="0" applyNumberFormat="1" applyFont="1" applyFill="1" applyBorder="1" applyAlignment="1">
      <alignment horizontal="right"/>
    </xf>
    <xf numFmtId="0" fontId="86" fillId="3" borderId="0" xfId="0" applyFont="1" applyFill="1" applyAlignment="1">
      <alignment horizontal="left"/>
    </xf>
    <xf numFmtId="0" fontId="22" fillId="3" borderId="0" xfId="0" applyFont="1" applyFill="1"/>
    <xf numFmtId="0" fontId="86" fillId="0" borderId="1" xfId="0" applyFont="1" applyBorder="1"/>
    <xf numFmtId="0" fontId="13" fillId="0" borderId="1" xfId="0" applyFont="1" applyBorder="1" applyAlignment="1">
      <alignment horizontal="right"/>
    </xf>
    <xf numFmtId="0" fontId="86" fillId="27" borderId="1" xfId="0" applyFont="1" applyFill="1" applyBorder="1"/>
    <xf numFmtId="0" fontId="6" fillId="27" borderId="1" xfId="0" applyFont="1" applyFill="1" applyBorder="1"/>
    <xf numFmtId="0" fontId="13" fillId="27" borderId="1" xfId="0" applyFont="1" applyFill="1" applyBorder="1" applyAlignment="1">
      <alignment horizontal="right"/>
    </xf>
    <xf numFmtId="0" fontId="17" fillId="17" borderId="1" xfId="0" applyFont="1" applyFill="1" applyBorder="1"/>
    <xf numFmtId="0" fontId="13" fillId="17" borderId="1" xfId="0" applyFont="1" applyFill="1" applyBorder="1"/>
    <xf numFmtId="0" fontId="13" fillId="21" borderId="1" xfId="0" applyFont="1" applyFill="1" applyBorder="1"/>
    <xf numFmtId="0" fontId="86" fillId="0" borderId="4" xfId="0" applyFont="1" applyBorder="1"/>
    <xf numFmtId="0" fontId="13" fillId="6" borderId="4" xfId="0" applyFont="1" applyFill="1" applyBorder="1"/>
    <xf numFmtId="0" fontId="13" fillId="8" borderId="0" xfId="0" applyFont="1" applyFill="1"/>
    <xf numFmtId="18" fontId="13" fillId="6" borderId="4" xfId="0" applyNumberFormat="1" applyFont="1" applyFill="1" applyBorder="1" applyAlignment="1">
      <alignment horizontal="right"/>
    </xf>
    <xf numFmtId="18" fontId="13" fillId="0" borderId="4" xfId="0" applyNumberFormat="1" applyFont="1" applyBorder="1"/>
    <xf numFmtId="176" fontId="6" fillId="0" borderId="0" xfId="0" applyNumberFormat="1" applyFont="1"/>
    <xf numFmtId="0" fontId="98" fillId="0" borderId="0" xfId="0" applyFont="1"/>
    <xf numFmtId="0" fontId="6" fillId="6" borderId="0" xfId="0" applyFont="1" applyFill="1"/>
    <xf numFmtId="18" fontId="12" fillId="3" borderId="0" xfId="0" applyNumberFormat="1" applyFont="1" applyFill="1"/>
    <xf numFmtId="0" fontId="2" fillId="8" borderId="0" xfId="0" applyFont="1" applyFill="1"/>
    <xf numFmtId="165" fontId="95" fillId="22" borderId="0" xfId="0" applyNumberFormat="1" applyFont="1" applyFill="1"/>
    <xf numFmtId="18" fontId="95" fillId="22" borderId="0" xfId="0" applyNumberFormat="1" applyFont="1" applyFill="1"/>
    <xf numFmtId="0" fontId="95" fillId="22" borderId="0" xfId="0" applyFont="1" applyFill="1"/>
    <xf numFmtId="165" fontId="12" fillId="0" borderId="0" xfId="0" applyNumberFormat="1" applyFont="1"/>
    <xf numFmtId="0" fontId="13" fillId="3" borderId="0" xfId="0" applyFont="1" applyFill="1"/>
    <xf numFmtId="165" fontId="95" fillId="0" borderId="0" xfId="0" applyNumberFormat="1" applyFont="1" applyAlignment="1">
      <alignment horizontal="right"/>
    </xf>
    <xf numFmtId="0" fontId="95" fillId="17" borderId="0" xfId="0" applyFont="1" applyFill="1"/>
    <xf numFmtId="18" fontId="13" fillId="21" borderId="0" xfId="0" applyNumberFormat="1" applyFont="1" applyFill="1" applyAlignment="1">
      <alignment horizontal="right"/>
    </xf>
    <xf numFmtId="0" fontId="13" fillId="0" borderId="0" xfId="0" applyFont="1"/>
    <xf numFmtId="173" fontId="100" fillId="3" borderId="0" xfId="0" applyNumberFormat="1" applyFont="1" applyFill="1"/>
    <xf numFmtId="0" fontId="100" fillId="3" borderId="0" xfId="0" applyFont="1" applyFill="1"/>
    <xf numFmtId="0" fontId="95" fillId="3" borderId="0" xfId="0" applyFont="1" applyFill="1"/>
    <xf numFmtId="0" fontId="99" fillId="6" borderId="0" xfId="0" applyFont="1" applyFill="1" applyAlignment="1">
      <alignment wrapText="1"/>
    </xf>
    <xf numFmtId="18" fontId="13" fillId="3" borderId="0" xfId="0" applyNumberFormat="1" applyFont="1" applyFill="1" applyAlignment="1">
      <alignment horizontal="right"/>
    </xf>
    <xf numFmtId="0" fontId="100" fillId="3" borderId="13" xfId="0" applyFont="1" applyFill="1" applyBorder="1"/>
    <xf numFmtId="168" fontId="13" fillId="0" borderId="0" xfId="0" applyNumberFormat="1" applyFont="1" applyAlignment="1">
      <alignment horizontal="right"/>
    </xf>
    <xf numFmtId="165" fontId="2" fillId="3" borderId="0" xfId="0" applyNumberFormat="1" applyFont="1" applyFill="1"/>
    <xf numFmtId="18" fontId="13" fillId="0" borderId="0" xfId="0" applyNumberFormat="1" applyFont="1" applyAlignment="1">
      <alignment horizontal="right"/>
    </xf>
    <xf numFmtId="0" fontId="13" fillId="3" borderId="0" xfId="0" quotePrefix="1" applyFont="1" applyFill="1" applyAlignment="1">
      <alignment horizontal="right"/>
    </xf>
    <xf numFmtId="165" fontId="2" fillId="6" borderId="0" xfId="0" applyNumberFormat="1" applyFont="1" applyFill="1"/>
    <xf numFmtId="0" fontId="2" fillId="21" borderId="0" xfId="0" applyFont="1" applyFill="1"/>
    <xf numFmtId="0" fontId="13" fillId="0" borderId="0" xfId="0" quotePrefix="1" applyFont="1" applyAlignment="1">
      <alignment horizontal="right"/>
    </xf>
    <xf numFmtId="0" fontId="13" fillId="0" borderId="0" xfId="0" applyFont="1" applyAlignment="1">
      <alignment horizontal="right"/>
    </xf>
    <xf numFmtId="0" fontId="13" fillId="21" borderId="0" xfId="0" quotePrefix="1" applyFont="1" applyFill="1" applyAlignment="1">
      <alignment horizontal="right"/>
    </xf>
    <xf numFmtId="0" fontId="87" fillId="21" borderId="0" xfId="0" applyFont="1" applyFill="1"/>
    <xf numFmtId="0" fontId="86" fillId="0" borderId="0" xfId="0" applyFont="1"/>
    <xf numFmtId="18" fontId="13" fillId="17" borderId="0" xfId="0" applyNumberFormat="1" applyFont="1" applyFill="1" applyAlignment="1">
      <alignment horizontal="right"/>
    </xf>
    <xf numFmtId="0" fontId="12" fillId="17" borderId="0" xfId="0" applyFont="1" applyFill="1"/>
    <xf numFmtId="18" fontId="13" fillId="0" borderId="7" xfId="0" applyNumberFormat="1" applyFont="1" applyBorder="1" applyAlignment="1">
      <alignment horizontal="right"/>
    </xf>
    <xf numFmtId="165" fontId="86" fillId="3" borderId="0" xfId="0" applyNumberFormat="1" applyFont="1" applyFill="1"/>
    <xf numFmtId="0" fontId="87" fillId="3" borderId="0" xfId="0" applyFont="1" applyFill="1"/>
    <xf numFmtId="177" fontId="95" fillId="0" borderId="0" xfId="0" applyNumberFormat="1" applyFont="1" applyAlignment="1">
      <alignment horizontal="right"/>
    </xf>
    <xf numFmtId="0" fontId="13" fillId="17" borderId="0" xfId="0" applyFont="1" applyFill="1"/>
    <xf numFmtId="0" fontId="100" fillId="17" borderId="0" xfId="0" applyFont="1" applyFill="1"/>
    <xf numFmtId="0" fontId="90" fillId="3" borderId="0" xfId="0" applyFont="1" applyFill="1"/>
    <xf numFmtId="0" fontId="90" fillId="21" borderId="0" xfId="0" applyFont="1" applyFill="1"/>
    <xf numFmtId="175" fontId="12" fillId="0" borderId="0" xfId="0" applyNumberFormat="1" applyFont="1"/>
    <xf numFmtId="18" fontId="22" fillId="21" borderId="0" xfId="0" applyNumberFormat="1" applyFont="1" applyFill="1" applyAlignment="1">
      <alignment horizontal="right"/>
    </xf>
    <xf numFmtId="21" fontId="12" fillId="0" borderId="0" xfId="0" applyNumberFormat="1" applyFont="1"/>
    <xf numFmtId="0" fontId="12" fillId="3" borderId="0" xfId="0" applyFont="1" applyFill="1" applyAlignment="1">
      <alignment horizontal="center"/>
    </xf>
    <xf numFmtId="165" fontId="30" fillId="22" borderId="4" xfId="0" applyNumberFormat="1" applyFont="1" applyFill="1" applyBorder="1" applyAlignment="1">
      <alignment horizontal="center"/>
    </xf>
    <xf numFmtId="0" fontId="38" fillId="8" borderId="0" xfId="0" applyFont="1" applyFill="1" applyAlignment="1">
      <alignment horizontal="center"/>
    </xf>
    <xf numFmtId="0" fontId="12" fillId="6" borderId="7" xfId="0" applyFont="1" applyFill="1" applyBorder="1"/>
    <xf numFmtId="18" fontId="12" fillId="0" borderId="1" xfId="0" applyNumberFormat="1" applyFont="1" applyBorder="1" applyAlignment="1">
      <alignment horizontal="center"/>
    </xf>
    <xf numFmtId="0" fontId="38" fillId="3" borderId="12" xfId="0" applyFont="1" applyFill="1" applyBorder="1"/>
    <xf numFmtId="0" fontId="12" fillId="6" borderId="33" xfId="0" applyFont="1" applyFill="1" applyBorder="1"/>
    <xf numFmtId="0" fontId="38" fillId="6" borderId="34" xfId="0" applyFont="1" applyFill="1" applyBorder="1"/>
    <xf numFmtId="0" fontId="12" fillId="0" borderId="4" xfId="0" applyFont="1" applyBorder="1" applyAlignment="1">
      <alignment horizontal="center"/>
    </xf>
    <xf numFmtId="0" fontId="30" fillId="6" borderId="4" xfId="0" applyFont="1" applyFill="1" applyBorder="1"/>
    <xf numFmtId="0" fontId="12" fillId="6" borderId="4" xfId="0" applyFont="1" applyFill="1" applyBorder="1" applyAlignment="1">
      <alignment horizontal="center"/>
    </xf>
    <xf numFmtId="168" fontId="12" fillId="0" borderId="4" xfId="0" applyNumberFormat="1" applyFont="1" applyBorder="1" applyAlignment="1">
      <alignment horizontal="center"/>
    </xf>
    <xf numFmtId="18" fontId="12" fillId="6" borderId="4" xfId="0" applyNumberFormat="1" applyFont="1" applyFill="1" applyBorder="1" applyAlignment="1">
      <alignment horizontal="center"/>
    </xf>
    <xf numFmtId="165" fontId="93" fillId="5" borderId="3" xfId="0" applyNumberFormat="1" applyFont="1" applyFill="1" applyBorder="1" applyAlignment="1">
      <alignment vertical="top" wrapText="1"/>
    </xf>
    <xf numFmtId="165" fontId="93" fillId="5" borderId="4" xfId="0" applyNumberFormat="1" applyFont="1" applyFill="1" applyBorder="1" applyAlignment="1">
      <alignment vertical="top" wrapText="1"/>
    </xf>
    <xf numFmtId="18" fontId="93" fillId="5" borderId="4" xfId="0" applyNumberFormat="1" applyFont="1" applyFill="1" applyBorder="1" applyAlignment="1">
      <alignment horizontal="center" vertical="top" wrapText="1"/>
    </xf>
    <xf numFmtId="18" fontId="93" fillId="5" borderId="4" xfId="0" applyNumberFormat="1" applyFont="1" applyFill="1" applyBorder="1" applyAlignment="1">
      <alignment vertical="top" wrapText="1"/>
    </xf>
    <xf numFmtId="0" fontId="93" fillId="5" borderId="4" xfId="0" applyFont="1" applyFill="1" applyBorder="1" applyAlignment="1">
      <alignment horizontal="center" vertical="top" wrapText="1"/>
    </xf>
    <xf numFmtId="178" fontId="14" fillId="22" borderId="3" xfId="0" applyNumberFormat="1" applyFont="1" applyFill="1" applyBorder="1" applyAlignment="1">
      <alignment horizontal="center" vertical="top" wrapText="1"/>
    </xf>
    <xf numFmtId="0" fontId="14" fillId="22" borderId="4" xfId="0" applyFont="1" applyFill="1" applyBorder="1" applyAlignment="1">
      <alignment vertical="top" wrapText="1"/>
    </xf>
    <xf numFmtId="18" fontId="34" fillId="0" borderId="4" xfId="0" applyNumberFormat="1" applyFont="1" applyBorder="1" applyAlignment="1">
      <alignment horizontal="center" vertical="top" wrapText="1"/>
    </xf>
    <xf numFmtId="165" fontId="12" fillId="3" borderId="3" xfId="0" applyNumberFormat="1" applyFont="1" applyFill="1" applyBorder="1" applyAlignment="1">
      <alignment vertical="top"/>
    </xf>
    <xf numFmtId="0" fontId="35" fillId="6" borderId="29" xfId="0" applyFont="1" applyFill="1" applyBorder="1" applyAlignment="1">
      <alignment vertical="top"/>
    </xf>
    <xf numFmtId="0" fontId="12" fillId="6" borderId="4" xfId="0" applyFont="1" applyFill="1" applyBorder="1" applyAlignment="1">
      <alignment vertical="top"/>
    </xf>
    <xf numFmtId="18" fontId="34" fillId="8" borderId="4" xfId="0" quotePrefix="1" applyNumberFormat="1" applyFont="1" applyFill="1" applyBorder="1" applyAlignment="1">
      <alignment horizontal="center" vertical="top" wrapText="1"/>
    </xf>
    <xf numFmtId="0" fontId="14" fillId="0" borderId="4" xfId="0" applyFont="1" applyBorder="1" applyAlignment="1">
      <alignment horizontal="center" vertical="top" wrapText="1"/>
    </xf>
    <xf numFmtId="18" fontId="92" fillId="0" borderId="4" xfId="0" applyNumberFormat="1" applyFont="1" applyBorder="1" applyAlignment="1">
      <alignment horizontal="center" vertical="top" wrapText="1"/>
    </xf>
    <xf numFmtId="0" fontId="92" fillId="0" borderId="4" xfId="0" applyFont="1" applyBorder="1" applyAlignment="1">
      <alignment vertical="top" wrapText="1"/>
    </xf>
    <xf numFmtId="0" fontId="34" fillId="6" borderId="4" xfId="0" applyFont="1" applyFill="1" applyBorder="1" applyAlignment="1">
      <alignment vertical="top" wrapText="1"/>
    </xf>
    <xf numFmtId="18" fontId="34" fillId="8" borderId="4" xfId="0" applyNumberFormat="1" applyFont="1" applyFill="1" applyBorder="1" applyAlignment="1">
      <alignment horizontal="center" vertical="top" wrapText="1"/>
    </xf>
    <xf numFmtId="0" fontId="35" fillId="6" borderId="29" xfId="0" applyFont="1" applyFill="1" applyBorder="1" applyAlignment="1">
      <alignment vertical="top" wrapText="1"/>
    </xf>
    <xf numFmtId="0" fontId="35" fillId="6" borderId="4" xfId="0" applyFont="1" applyFill="1" applyBorder="1" applyAlignment="1">
      <alignment vertical="top" wrapText="1"/>
    </xf>
    <xf numFmtId="0" fontId="34" fillId="0" borderId="4" xfId="0" quotePrefix="1" applyFont="1" applyBorder="1" applyAlignment="1">
      <alignment horizontal="center" vertical="top" wrapText="1"/>
    </xf>
    <xf numFmtId="0" fontId="35" fillId="6" borderId="3" xfId="0" applyFont="1" applyFill="1" applyBorder="1" applyAlignment="1">
      <alignment vertical="top" wrapText="1"/>
    </xf>
    <xf numFmtId="0" fontId="12" fillId="3" borderId="3" xfId="0" applyFont="1" applyFill="1" applyBorder="1" applyAlignment="1">
      <alignment vertical="top"/>
    </xf>
    <xf numFmtId="165" fontId="12" fillId="0" borderId="3" xfId="0" applyNumberFormat="1" applyFont="1" applyBorder="1" applyAlignment="1">
      <alignment vertical="top"/>
    </xf>
    <xf numFmtId="0" fontId="34" fillId="0" borderId="4" xfId="0" applyFont="1" applyBorder="1" applyAlignment="1">
      <alignment horizontal="right" vertical="top" wrapText="1"/>
    </xf>
    <xf numFmtId="0" fontId="34" fillId="0" borderId="0" xfId="0" applyFont="1" applyAlignment="1">
      <alignment horizontal="right" vertical="top" wrapText="1"/>
    </xf>
    <xf numFmtId="168" fontId="34" fillId="0" borderId="4" xfId="0" applyNumberFormat="1" applyFont="1" applyBorder="1" applyAlignment="1">
      <alignment horizontal="center" vertical="top" wrapText="1"/>
    </xf>
    <xf numFmtId="0" fontId="34" fillId="6" borderId="4" xfId="0" applyFont="1" applyFill="1" applyBorder="1" applyAlignment="1">
      <alignment horizontal="right" vertical="top" wrapText="1"/>
    </xf>
    <xf numFmtId="165" fontId="12" fillId="3" borderId="7" xfId="0" applyNumberFormat="1" applyFont="1" applyFill="1" applyBorder="1" applyAlignment="1">
      <alignment vertical="top"/>
    </xf>
    <xf numFmtId="165" fontId="12" fillId="0" borderId="4" xfId="0" applyNumberFormat="1" applyFont="1" applyBorder="1" applyAlignment="1">
      <alignment vertical="top"/>
    </xf>
    <xf numFmtId="165" fontId="12" fillId="0" borderId="0" xfId="0" applyNumberFormat="1" applyFont="1" applyAlignment="1">
      <alignment vertical="top"/>
    </xf>
    <xf numFmtId="0" fontId="102" fillId="3" borderId="13" xfId="0" applyFont="1" applyFill="1" applyBorder="1"/>
    <xf numFmtId="0" fontId="103" fillId="3" borderId="13" xfId="0" applyFont="1" applyFill="1" applyBorder="1"/>
    <xf numFmtId="0" fontId="103" fillId="3" borderId="0" xfId="0" applyFont="1" applyFill="1"/>
    <xf numFmtId="0" fontId="58" fillId="6" borderId="13" xfId="0" applyFont="1" applyFill="1" applyBorder="1"/>
    <xf numFmtId="0" fontId="103" fillId="0" borderId="0" xfId="0" applyFont="1"/>
    <xf numFmtId="0" fontId="104" fillId="3" borderId="0" xfId="0" applyFont="1" applyFill="1"/>
    <xf numFmtId="0" fontId="104" fillId="3" borderId="0" xfId="0" applyFont="1" applyFill="1" applyAlignment="1">
      <alignment horizontal="center"/>
    </xf>
    <xf numFmtId="0" fontId="103" fillId="25" borderId="0" xfId="0" applyFont="1" applyFill="1"/>
    <xf numFmtId="0" fontId="58" fillId="3" borderId="13" xfId="0" applyFont="1" applyFill="1" applyBorder="1"/>
    <xf numFmtId="0" fontId="34" fillId="12" borderId="35" xfId="0" applyFont="1" applyFill="1" applyBorder="1" applyAlignment="1">
      <alignment horizontal="center"/>
    </xf>
    <xf numFmtId="0" fontId="105" fillId="0" borderId="0" xfId="0" applyFont="1" applyAlignment="1">
      <alignment vertical="top"/>
    </xf>
    <xf numFmtId="0" fontId="44" fillId="16" borderId="13" xfId="0" applyFont="1" applyFill="1" applyBorder="1"/>
    <xf numFmtId="0" fontId="44" fillId="8" borderId="13" xfId="0" applyFont="1" applyFill="1" applyBorder="1"/>
    <xf numFmtId="0" fontId="106" fillId="3" borderId="13" xfId="0" applyFont="1" applyFill="1" applyBorder="1" applyAlignment="1">
      <alignment vertical="top"/>
    </xf>
    <xf numFmtId="0" fontId="107" fillId="0" borderId="0" xfId="0" applyFont="1" applyAlignment="1">
      <alignment vertical="top"/>
    </xf>
    <xf numFmtId="0" fontId="107" fillId="18" borderId="3" xfId="0" applyFont="1" applyFill="1" applyBorder="1" applyAlignment="1">
      <alignment horizontal="center"/>
    </xf>
    <xf numFmtId="0" fontId="107" fillId="18" borderId="4" xfId="0" applyFont="1" applyFill="1" applyBorder="1"/>
    <xf numFmtId="0" fontId="107" fillId="18" borderId="4" xfId="0" applyFont="1" applyFill="1" applyBorder="1" applyAlignment="1">
      <alignment horizontal="center"/>
    </xf>
    <xf numFmtId="0" fontId="103" fillId="18" borderId="4" xfId="0" applyFont="1" applyFill="1" applyBorder="1"/>
    <xf numFmtId="0" fontId="45" fillId="18" borderId="4" xfId="0" applyFont="1" applyFill="1" applyBorder="1"/>
    <xf numFmtId="0" fontId="45" fillId="18" borderId="4" xfId="0" applyFont="1" applyFill="1" applyBorder="1" applyAlignment="1">
      <alignment horizontal="center"/>
    </xf>
    <xf numFmtId="0" fontId="107" fillId="6" borderId="28" xfId="0" applyFont="1" applyFill="1" applyBorder="1" applyAlignment="1">
      <alignment horizontal="center"/>
    </xf>
    <xf numFmtId="0" fontId="103" fillId="6" borderId="4" xfId="0" applyFont="1" applyFill="1" applyBorder="1"/>
    <xf numFmtId="165" fontId="103" fillId="0" borderId="3" xfId="0" applyNumberFormat="1" applyFont="1" applyBorder="1"/>
    <xf numFmtId="0" fontId="103" fillId="0" borderId="4" xfId="0" applyFont="1" applyBorder="1"/>
    <xf numFmtId="18" fontId="103" fillId="0" borderId="4" xfId="0" applyNumberFormat="1" applyFont="1" applyBorder="1"/>
    <xf numFmtId="0" fontId="107" fillId="12" borderId="4" xfId="0" applyFont="1" applyFill="1" applyBorder="1" applyAlignment="1">
      <alignment horizontal="center"/>
    </xf>
    <xf numFmtId="0" fontId="107" fillId="28" borderId="4" xfId="0" applyFont="1" applyFill="1" applyBorder="1"/>
    <xf numFmtId="165" fontId="107" fillId="17" borderId="3" xfId="0" applyNumberFormat="1" applyFont="1" applyFill="1" applyBorder="1" applyAlignment="1">
      <alignment horizontal="center"/>
    </xf>
    <xf numFmtId="0" fontId="107" fillId="17" borderId="4" xfId="0" applyFont="1" applyFill="1" applyBorder="1"/>
    <xf numFmtId="18" fontId="34" fillId="8" borderId="4" xfId="0" applyNumberFormat="1" applyFont="1" applyFill="1" applyBorder="1" applyAlignment="1">
      <alignment horizontal="right"/>
    </xf>
    <xf numFmtId="0" fontId="58" fillId="0" borderId="4" xfId="0" applyFont="1" applyBorder="1"/>
    <xf numFmtId="0" fontId="58" fillId="0" borderId="4" xfId="0" applyFont="1" applyBorder="1" applyAlignment="1">
      <alignment horizontal="center"/>
    </xf>
    <xf numFmtId="0" fontId="58" fillId="0" borderId="7" xfId="0" applyFont="1" applyBorder="1"/>
    <xf numFmtId="0" fontId="103" fillId="0" borderId="7" xfId="0" applyFont="1" applyBorder="1"/>
    <xf numFmtId="0" fontId="103" fillId="3" borderId="4" xfId="0" applyFont="1" applyFill="1" applyBorder="1"/>
    <xf numFmtId="0" fontId="34" fillId="8" borderId="4" xfId="0" applyFont="1" applyFill="1" applyBorder="1" applyAlignment="1">
      <alignment horizontal="right"/>
    </xf>
    <xf numFmtId="0" fontId="34" fillId="0" borderId="7" xfId="0" applyFont="1" applyBorder="1"/>
    <xf numFmtId="0" fontId="34" fillId="0" borderId="4" xfId="0" applyFont="1" applyBorder="1" applyAlignment="1">
      <alignment horizontal="right"/>
    </xf>
    <xf numFmtId="0" fontId="103" fillId="3" borderId="3" xfId="0" applyFont="1" applyFill="1" applyBorder="1"/>
    <xf numFmtId="0" fontId="34" fillId="0" borderId="4" xfId="0" applyFont="1" applyBorder="1"/>
    <xf numFmtId="18" fontId="34" fillId="0" borderId="4" xfId="0" applyNumberFormat="1" applyFont="1" applyBorder="1" applyAlignment="1">
      <alignment horizontal="right"/>
    </xf>
    <xf numFmtId="0" fontId="103" fillId="3" borderId="4" xfId="0" applyFont="1" applyFill="1" applyBorder="1" applyAlignment="1">
      <alignment vertical="top"/>
    </xf>
    <xf numFmtId="18" fontId="103" fillId="0" borderId="4" xfId="0" applyNumberFormat="1" applyFont="1" applyBorder="1" applyAlignment="1">
      <alignment vertical="top"/>
    </xf>
    <xf numFmtId="0" fontId="34" fillId="0" borderId="4" xfId="0" applyFont="1" applyBorder="1" applyAlignment="1">
      <alignment wrapText="1"/>
    </xf>
    <xf numFmtId="18" fontId="103" fillId="0" borderId="4" xfId="0" quotePrefix="1" applyNumberFormat="1" applyFont="1" applyBorder="1" applyAlignment="1">
      <alignment vertical="top"/>
    </xf>
    <xf numFmtId="0" fontId="103" fillId="18" borderId="28" xfId="0" applyFont="1" applyFill="1" applyBorder="1"/>
    <xf numFmtId="18" fontId="34" fillId="0" borderId="4" xfId="0" quotePrefix="1" applyNumberFormat="1" applyFont="1" applyBorder="1" applyAlignment="1">
      <alignment horizontal="right"/>
    </xf>
    <xf numFmtId="18" fontId="34" fillId="6" borderId="4" xfId="0" applyNumberFormat="1" applyFont="1" applyFill="1" applyBorder="1" applyAlignment="1">
      <alignment horizontal="right"/>
    </xf>
    <xf numFmtId="165" fontId="45" fillId="6" borderId="7" xfId="0" applyNumberFormat="1" applyFont="1" applyFill="1" applyBorder="1"/>
    <xf numFmtId="0" fontId="108" fillId="6" borderId="4" xfId="0" applyFont="1" applyFill="1" applyBorder="1"/>
    <xf numFmtId="165" fontId="45" fillId="6" borderId="0" xfId="0" applyNumberFormat="1" applyFont="1" applyFill="1"/>
    <xf numFmtId="0" fontId="108" fillId="6" borderId="10" xfId="0" applyFont="1" applyFill="1" applyBorder="1"/>
    <xf numFmtId="0" fontId="103" fillId="3" borderId="10" xfId="0" applyFont="1" applyFill="1" applyBorder="1"/>
    <xf numFmtId="0" fontId="103" fillId="0" borderId="4" xfId="0" quotePrefix="1" applyFont="1" applyBorder="1"/>
    <xf numFmtId="0" fontId="103" fillId="15" borderId="4" xfId="0" applyFont="1" applyFill="1" applyBorder="1"/>
    <xf numFmtId="168" fontId="34" fillId="0" borderId="4" xfId="0" applyNumberFormat="1" applyFont="1" applyBorder="1" applyAlignment="1">
      <alignment horizontal="right"/>
    </xf>
    <xf numFmtId="165" fontId="14" fillId="22" borderId="3" xfId="0" applyNumberFormat="1" applyFont="1" applyFill="1" applyBorder="1" applyAlignment="1">
      <alignment horizontal="center"/>
    </xf>
    <xf numFmtId="0" fontId="14" fillId="22" borderId="4" xfId="0" applyFont="1" applyFill="1" applyBorder="1"/>
    <xf numFmtId="0" fontId="103" fillId="0" borderId="3" xfId="0" applyFont="1" applyBorder="1"/>
    <xf numFmtId="0" fontId="103" fillId="3" borderId="28" xfId="0" applyFont="1" applyFill="1" applyBorder="1"/>
    <xf numFmtId="0" fontId="47" fillId="3" borderId="4" xfId="0" applyFont="1" applyFill="1" applyBorder="1"/>
    <xf numFmtId="0" fontId="34" fillId="21" borderId="3" xfId="0" applyFont="1" applyFill="1" applyBorder="1" applyAlignment="1">
      <alignment wrapText="1"/>
    </xf>
    <xf numFmtId="171" fontId="103" fillId="0" borderId="0" xfId="0" applyNumberFormat="1" applyFont="1"/>
    <xf numFmtId="0" fontId="2" fillId="0" borderId="0" xfId="0" applyFont="1" applyAlignment="1">
      <alignment vertical="top"/>
    </xf>
    <xf numFmtId="0" fontId="4" fillId="0" borderId="0" xfId="0" applyFont="1" applyAlignment="1">
      <alignment vertical="top"/>
    </xf>
    <xf numFmtId="0" fontId="0" fillId="0" borderId="0" xfId="0" applyAlignment="1">
      <alignment vertical="top"/>
    </xf>
    <xf numFmtId="0" fontId="47" fillId="0" borderId="10" xfId="0" applyFont="1" applyBorder="1" applyAlignment="1">
      <alignment horizontal="center" vertical="top" wrapText="1"/>
    </xf>
    <xf numFmtId="0" fontId="49" fillId="0" borderId="10" xfId="0" applyFont="1" applyBorder="1" applyAlignment="1">
      <alignment horizontal="center" wrapText="1"/>
    </xf>
    <xf numFmtId="0" fontId="34" fillId="0" borderId="10" xfId="0" applyFont="1" applyBorder="1" applyAlignment="1">
      <alignment horizontal="center" vertical="top" wrapText="1"/>
    </xf>
    <xf numFmtId="0" fontId="126" fillId="0" borderId="1" xfId="0" applyFont="1" applyBorder="1" applyAlignment="1">
      <alignment vertical="top"/>
    </xf>
    <xf numFmtId="0" fontId="127" fillId="0" borderId="0" xfId="0" applyFont="1" applyAlignment="1">
      <alignment vertical="top"/>
    </xf>
    <xf numFmtId="0" fontId="126" fillId="0" borderId="0" xfId="0" applyFont="1" applyAlignment="1">
      <alignment vertical="top"/>
    </xf>
    <xf numFmtId="0" fontId="126" fillId="0" borderId="0" xfId="0" applyFont="1"/>
    <xf numFmtId="0" fontId="129" fillId="0" borderId="0" xfId="1" applyFont="1" applyAlignment="1">
      <alignment vertical="top"/>
    </xf>
    <xf numFmtId="0" fontId="129" fillId="0" borderId="0" xfId="1" applyFont="1"/>
    <xf numFmtId="0" fontId="49" fillId="0" borderId="36" xfId="0" applyFont="1" applyBorder="1" applyAlignment="1">
      <alignment horizontal="center" wrapText="1"/>
    </xf>
    <xf numFmtId="0" fontId="47" fillId="0" borderId="36" xfId="0" applyFont="1" applyBorder="1" applyAlignment="1">
      <alignment horizontal="center" vertical="top" wrapText="1"/>
    </xf>
    <xf numFmtId="0" fontId="1" fillId="0" borderId="1"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vertical="center"/>
    </xf>
    <xf numFmtId="16" fontId="3" fillId="0" borderId="3" xfId="0" applyNumberFormat="1" applyFont="1" applyBorder="1" applyAlignment="1">
      <alignment horizontal="center" vertical="center"/>
    </xf>
    <xf numFmtId="0" fontId="3" fillId="0" borderId="4"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horizontal="right" vertical="center"/>
    </xf>
    <xf numFmtId="3" fontId="3" fillId="0" borderId="4" xfId="0" applyNumberFormat="1" applyFont="1" applyBorder="1" applyAlignment="1">
      <alignment horizontal="right" vertical="center"/>
    </xf>
    <xf numFmtId="0" fontId="2" fillId="0" borderId="4" xfId="0"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24" fillId="0" borderId="1" xfId="1" applyBorder="1" applyAlignment="1">
      <alignment horizontal="center"/>
    </xf>
    <xf numFmtId="0" fontId="131" fillId="0" borderId="1" xfId="0" applyFont="1" applyBorder="1" applyAlignment="1">
      <alignment horizontal="left"/>
    </xf>
    <xf numFmtId="0" fontId="132" fillId="0" borderId="1" xfId="0" applyFont="1" applyBorder="1" applyAlignment="1">
      <alignment horizontal="center"/>
    </xf>
    <xf numFmtId="0" fontId="125" fillId="0" borderId="1" xfId="1" applyFont="1" applyBorder="1" applyAlignment="1">
      <alignment horizontal="center"/>
    </xf>
    <xf numFmtId="0" fontId="125" fillId="0" borderId="32" xfId="1" applyFont="1" applyFill="1" applyBorder="1" applyAlignment="1">
      <alignment horizontal="center"/>
    </xf>
    <xf numFmtId="0" fontId="5" fillId="0" borderId="0" xfId="0" applyFont="1" applyAlignment="1">
      <alignment horizontal="left" vertical="top" wrapText="1"/>
    </xf>
    <xf numFmtId="0" fontId="0" fillId="0" borderId="0" xfId="0"/>
    <xf numFmtId="0" fontId="10" fillId="2" borderId="5" xfId="0" applyFont="1" applyFill="1" applyBorder="1" applyAlignment="1">
      <alignment horizontal="center" vertical="center"/>
    </xf>
    <xf numFmtId="0" fontId="11" fillId="0" borderId="6" xfId="0" applyFont="1" applyBorder="1"/>
    <xf numFmtId="0" fontId="11" fillId="0" borderId="2" xfId="0" applyFont="1" applyBorder="1"/>
    <xf numFmtId="0" fontId="41" fillId="6" borderId="8" xfId="0" applyFont="1" applyFill="1" applyBorder="1" applyAlignment="1">
      <alignment horizontal="right"/>
    </xf>
    <xf numFmtId="0" fontId="11" fillId="0" borderId="9" xfId="0" applyFont="1" applyBorder="1"/>
    <xf numFmtId="0" fontId="57" fillId="0" borderId="0" xfId="0" applyFont="1" applyAlignment="1">
      <alignment vertical="top" wrapText="1"/>
    </xf>
    <xf numFmtId="0" fontId="5" fillId="0" borderId="0" xfId="0" applyFont="1" applyAlignment="1">
      <alignment vertical="top" wrapText="1"/>
    </xf>
    <xf numFmtId="0" fontId="47" fillId="0" borderId="6" xfId="0" applyFont="1" applyBorder="1" applyAlignment="1">
      <alignment wrapText="1"/>
    </xf>
    <xf numFmtId="0" fontId="44" fillId="8" borderId="21" xfId="0" applyFont="1" applyFill="1" applyBorder="1"/>
    <xf numFmtId="0" fontId="11" fillId="0" borderId="18" xfId="0" applyFont="1" applyBorder="1"/>
    <xf numFmtId="0" fontId="11" fillId="0" borderId="20" xfId="0" applyFont="1" applyBorder="1"/>
    <xf numFmtId="0" fontId="68" fillId="0" borderId="5" xfId="0" applyFont="1" applyBorder="1"/>
    <xf numFmtId="0" fontId="68" fillId="0" borderId="7" xfId="0" applyFont="1" applyBorder="1"/>
    <xf numFmtId="0" fontId="11" fillId="0" borderId="7" xfId="0" applyFont="1" applyBorder="1"/>
    <xf numFmtId="0" fontId="11" fillId="0" borderId="4" xfId="0" applyFont="1" applyBorder="1"/>
    <xf numFmtId="0" fontId="44" fillId="8" borderId="23" xfId="0" applyFont="1" applyFill="1" applyBorder="1"/>
    <xf numFmtId="0" fontId="11" fillId="0" borderId="24" xfId="0" applyFont="1" applyBorder="1"/>
    <xf numFmtId="0" fontId="11" fillId="0" borderId="25" xfId="0" applyFont="1" applyBorder="1"/>
    <xf numFmtId="0" fontId="47" fillId="0" borderId="7" xfId="0" applyFont="1" applyBorder="1" applyAlignment="1">
      <alignment wrapText="1"/>
    </xf>
    <xf numFmtId="0" fontId="14" fillId="8" borderId="21" xfId="0" applyFont="1" applyFill="1" applyBorder="1"/>
    <xf numFmtId="0" fontId="44" fillId="16" borderId="23" xfId="0" applyFont="1" applyFill="1" applyBorder="1"/>
    <xf numFmtId="0" fontId="67" fillId="0" borderId="0" xfId="0" applyFont="1" applyAlignment="1">
      <alignment horizontal="center"/>
    </xf>
    <xf numFmtId="0" fontId="47" fillId="0" borderId="0" xfId="0" applyFont="1" applyAlignment="1">
      <alignment horizontal="center"/>
    </xf>
    <xf numFmtId="0" fontId="68" fillId="0" borderId="0" xfId="0" applyFont="1" applyAlignment="1">
      <alignment horizontal="center" wrapText="1"/>
    </xf>
    <xf numFmtId="0" fontId="69" fillId="0" borderId="0" xfId="0" applyFont="1" applyAlignment="1">
      <alignment horizontal="center"/>
    </xf>
    <xf numFmtId="0" fontId="70" fillId="0" borderId="0" xfId="0" applyFont="1" applyAlignment="1">
      <alignment horizontal="center"/>
    </xf>
    <xf numFmtId="0" fontId="74" fillId="0" borderId="0" xfId="0" applyFont="1" applyAlignment="1">
      <alignment horizontal="center"/>
    </xf>
    <xf numFmtId="0" fontId="6" fillId="9" borderId="5" xfId="0" applyFont="1" applyFill="1" applyBorder="1" applyAlignment="1">
      <alignment horizontal="center"/>
    </xf>
    <xf numFmtId="0" fontId="12" fillId="0" borderId="0" xfId="0" applyFont="1" applyAlignment="1">
      <alignment horizontal="center"/>
    </xf>
    <xf numFmtId="165" fontId="12" fillId="3" borderId="7" xfId="0" applyNumberFormat="1" applyFont="1" applyFill="1" applyBorder="1"/>
    <xf numFmtId="0" fontId="39" fillId="0" borderId="7" xfId="0" applyFont="1" applyBorder="1" applyAlignment="1">
      <alignment horizontal="center"/>
    </xf>
    <xf numFmtId="0" fontId="6" fillId="0" borderId="7" xfId="0" applyFont="1" applyBorder="1"/>
    <xf numFmtId="0" fontId="88" fillId="3" borderId="5" xfId="0" applyFont="1" applyFill="1" applyBorder="1" applyAlignment="1">
      <alignment horizontal="center" wrapText="1"/>
    </xf>
    <xf numFmtId="0" fontId="12" fillId="3" borderId="26" xfId="0" applyFont="1" applyFill="1" applyBorder="1" applyAlignment="1">
      <alignment wrapText="1"/>
    </xf>
    <xf numFmtId="0" fontId="11" fillId="0" borderId="11" xfId="0" applyFont="1" applyBorder="1"/>
    <xf numFmtId="0" fontId="11" fillId="0" borderId="3" xfId="0" applyFont="1" applyBorder="1"/>
    <xf numFmtId="0" fontId="44" fillId="0" borderId="0" xfId="0" applyFont="1" applyAlignment="1">
      <alignment vertical="top" wrapText="1"/>
    </xf>
    <xf numFmtId="0" fontId="86" fillId="3" borderId="5" xfId="0" applyFont="1" applyFill="1" applyBorder="1" applyAlignment="1">
      <alignment horizontal="center" wrapText="1"/>
    </xf>
    <xf numFmtId="0" fontId="13" fillId="3" borderId="26" xfId="0" applyFont="1" applyFill="1" applyBorder="1" applyAlignment="1">
      <alignment wrapText="1"/>
    </xf>
    <xf numFmtId="0" fontId="95" fillId="27" borderId="5" xfId="0" applyFont="1" applyFill="1" applyBorder="1" applyAlignment="1">
      <alignment horizontal="center"/>
    </xf>
    <xf numFmtId="0" fontId="52" fillId="22" borderId="0" xfId="0" applyFont="1" applyFill="1" applyAlignment="1">
      <alignment horizontal="center"/>
    </xf>
    <xf numFmtId="0" fontId="101" fillId="18" borderId="5" xfId="0" applyFont="1" applyFill="1" applyBorder="1" applyAlignment="1">
      <alignment horizontal="center" vertical="top" wrapText="1"/>
    </xf>
    <xf numFmtId="0" fontId="34" fillId="18" borderId="30" xfId="0" applyFont="1" applyFill="1" applyBorder="1" applyAlignment="1">
      <alignment horizontal="center" vertical="top" wrapText="1"/>
    </xf>
  </cellXfs>
  <cellStyles count="2">
    <cellStyle name="Hyperlink" xfId="1" builtinId="8"/>
    <cellStyle name="Normal" xfId="0" builtinId="0"/>
  </cellStyles>
  <dxfs count="2">
    <dxf>
      <fill>
        <patternFill patternType="solid">
          <fgColor rgb="FFFFF2CC"/>
          <bgColor rgb="FFFFF2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customschemas.google.com/relationships/workbookmetadata" Target="metadata"/><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5ofus.com/"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open?id=1JdZZ0Hu0yhV97kvXWhzuvg8gKr76u2Gb5F4aU3OZp3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firstinspires.org/resource-library/frc/safety-manager" TargetMode="External"/><Relationship Id="rId2" Type="http://schemas.openxmlformats.org/officeDocument/2006/relationships/hyperlink" Target="https://www.firstinspires.org/resource-library/frc/pit-administration-supervisor" TargetMode="External"/><Relationship Id="rId1" Type="http://schemas.openxmlformats.org/officeDocument/2006/relationships/hyperlink" Target="https://www.firstinspires.org/resource-library/frc/lead-queuer" TargetMode="External"/><Relationship Id="rId4" Type="http://schemas.openxmlformats.org/officeDocument/2006/relationships/hyperlink" Target="https://www.firstinspires.org/resource-library/frc/emcee-and-game-announcer-training-mater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0"/>
  <sheetViews>
    <sheetView tabSelected="1" workbookViewId="0">
      <selection activeCell="G7" sqref="G7"/>
    </sheetView>
  </sheetViews>
  <sheetFormatPr defaultColWidth="12.5703125" defaultRowHeight="15" customHeight="1"/>
  <cols>
    <col min="1" max="1" width="12.5703125" customWidth="1"/>
    <col min="2" max="2" width="50.85546875" style="770" customWidth="1"/>
    <col min="3" max="13" width="12.5703125" customWidth="1"/>
  </cols>
  <sheetData>
    <row r="1" spans="1:13">
      <c r="A1" s="782" t="s">
        <v>0</v>
      </c>
      <c r="B1" s="783" t="s">
        <v>1</v>
      </c>
      <c r="C1" s="784" t="s">
        <v>2</v>
      </c>
      <c r="D1" s="1"/>
      <c r="E1" s="1"/>
      <c r="F1" s="1"/>
      <c r="G1" s="1"/>
      <c r="H1" s="1"/>
      <c r="I1" s="1"/>
      <c r="J1" s="1"/>
      <c r="K1" s="1"/>
      <c r="L1" s="1"/>
      <c r="M1" s="1"/>
    </row>
    <row r="2" spans="1:13">
      <c r="A2" s="785">
        <v>42614</v>
      </c>
      <c r="B2" s="786" t="s">
        <v>3</v>
      </c>
      <c r="C2" s="787"/>
      <c r="D2" s="1"/>
      <c r="E2" s="1"/>
      <c r="F2" s="1"/>
      <c r="G2" s="1"/>
      <c r="H2" s="1"/>
      <c r="I2" s="1"/>
      <c r="J2" s="1"/>
      <c r="K2" s="1"/>
      <c r="L2" s="1"/>
      <c r="M2" s="1"/>
    </row>
    <row r="3" spans="1:13">
      <c r="A3" s="785">
        <v>42614</v>
      </c>
      <c r="B3" s="786" t="s">
        <v>4</v>
      </c>
      <c r="C3" s="788"/>
      <c r="D3" s="1"/>
      <c r="E3" s="1"/>
      <c r="F3" s="1"/>
      <c r="G3" s="1"/>
      <c r="H3" s="1"/>
      <c r="I3" s="1"/>
      <c r="J3" s="1"/>
      <c r="K3" s="1"/>
      <c r="L3" s="1"/>
      <c r="M3" s="1"/>
    </row>
    <row r="4" spans="1:13">
      <c r="A4" s="785">
        <v>42614</v>
      </c>
      <c r="B4" s="786" t="s">
        <v>5</v>
      </c>
      <c r="C4" s="787"/>
      <c r="D4" s="1"/>
      <c r="E4" s="1"/>
      <c r="F4" s="1"/>
      <c r="G4" s="1"/>
      <c r="H4" s="1"/>
      <c r="I4" s="1"/>
      <c r="J4" s="1"/>
      <c r="K4" s="1"/>
      <c r="L4" s="1"/>
      <c r="M4" s="1"/>
    </row>
    <row r="5" spans="1:13" ht="17.25" customHeight="1">
      <c r="A5" s="785">
        <v>42628</v>
      </c>
      <c r="B5" s="786" t="s">
        <v>6</v>
      </c>
      <c r="C5" s="789"/>
      <c r="D5" s="1"/>
      <c r="E5" s="1"/>
      <c r="F5" s="1"/>
      <c r="G5" s="1"/>
      <c r="H5" s="1"/>
      <c r="I5" s="1"/>
      <c r="J5" s="1"/>
      <c r="K5" s="1"/>
      <c r="L5" s="1"/>
      <c r="M5" s="1"/>
    </row>
    <row r="6" spans="1:13">
      <c r="A6" s="785">
        <v>42643</v>
      </c>
      <c r="B6" s="786" t="s">
        <v>7</v>
      </c>
      <c r="C6" s="787"/>
      <c r="D6" s="1"/>
      <c r="E6" s="1"/>
      <c r="F6" s="1"/>
      <c r="G6" s="1"/>
      <c r="H6" s="1"/>
      <c r="I6" s="1"/>
      <c r="J6" s="1"/>
      <c r="K6" s="1"/>
      <c r="L6" s="1"/>
      <c r="M6" s="1"/>
    </row>
    <row r="7" spans="1:13">
      <c r="A7" s="785">
        <v>42643</v>
      </c>
      <c r="B7" s="786" t="s">
        <v>8</v>
      </c>
      <c r="C7" s="787"/>
      <c r="D7" s="1"/>
      <c r="E7" s="1"/>
      <c r="F7" s="1"/>
      <c r="G7" s="1"/>
      <c r="H7" s="1"/>
      <c r="I7" s="1"/>
      <c r="J7" s="1"/>
      <c r="K7" s="1"/>
      <c r="L7" s="1"/>
      <c r="M7" s="1"/>
    </row>
    <row r="8" spans="1:13">
      <c r="A8" s="785">
        <v>42643</v>
      </c>
      <c r="B8" s="786" t="s">
        <v>9</v>
      </c>
      <c r="C8" s="787"/>
      <c r="D8" s="1"/>
      <c r="E8" s="1"/>
      <c r="F8" s="1"/>
      <c r="G8" s="1"/>
      <c r="H8" s="1"/>
      <c r="I8" s="1"/>
      <c r="J8" s="1"/>
      <c r="K8" s="1"/>
      <c r="L8" s="1"/>
      <c r="M8" s="1"/>
    </row>
    <row r="9" spans="1:13">
      <c r="A9" s="785">
        <v>42643</v>
      </c>
      <c r="B9" s="786" t="s">
        <v>10</v>
      </c>
      <c r="C9" s="787"/>
      <c r="D9" s="1"/>
      <c r="E9" s="1"/>
      <c r="F9" s="1"/>
      <c r="G9" s="1"/>
      <c r="H9" s="1"/>
      <c r="I9" s="1"/>
      <c r="J9" s="1"/>
      <c r="K9" s="1"/>
      <c r="L9" s="1"/>
      <c r="M9" s="1"/>
    </row>
    <row r="10" spans="1:13">
      <c r="A10" s="785">
        <v>42643</v>
      </c>
      <c r="B10" s="786" t="s">
        <v>11</v>
      </c>
      <c r="C10" s="790"/>
      <c r="D10" s="1"/>
      <c r="E10" s="1"/>
      <c r="F10" s="1"/>
      <c r="G10" s="1"/>
      <c r="H10" s="1"/>
      <c r="I10" s="1"/>
      <c r="J10" s="1"/>
      <c r="K10" s="1"/>
      <c r="L10" s="1"/>
      <c r="M10" s="1"/>
    </row>
    <row r="11" spans="1:13">
      <c r="A11" s="785">
        <v>42643</v>
      </c>
      <c r="B11" s="786" t="s">
        <v>12</v>
      </c>
      <c r="C11" s="790"/>
      <c r="D11" s="1"/>
      <c r="E11" s="1"/>
      <c r="F11" s="1"/>
      <c r="G11" s="1"/>
      <c r="H11" s="1"/>
      <c r="I11" s="1"/>
      <c r="J11" s="1"/>
      <c r="K11" s="1"/>
      <c r="L11" s="1"/>
      <c r="M11" s="1"/>
    </row>
    <row r="12" spans="1:13">
      <c r="A12" s="785">
        <v>42643</v>
      </c>
      <c r="B12" s="786" t="s">
        <v>13</v>
      </c>
      <c r="C12" s="790"/>
      <c r="D12" s="1"/>
      <c r="E12" s="1"/>
      <c r="F12" s="1"/>
      <c r="G12" s="1"/>
      <c r="H12" s="1"/>
      <c r="I12" s="1"/>
      <c r="J12" s="1"/>
      <c r="K12" s="1"/>
      <c r="L12" s="1"/>
      <c r="M12" s="1"/>
    </row>
    <row r="13" spans="1:13">
      <c r="A13" s="785">
        <v>42643</v>
      </c>
      <c r="B13" s="786" t="s">
        <v>14</v>
      </c>
      <c r="C13" s="790"/>
      <c r="D13" s="1"/>
      <c r="E13" s="1"/>
      <c r="F13" s="1"/>
      <c r="G13" s="1"/>
      <c r="H13" s="1"/>
      <c r="I13" s="1"/>
      <c r="J13" s="1"/>
      <c r="K13" s="1"/>
      <c r="L13" s="1"/>
      <c r="M13" s="1"/>
    </row>
    <row r="14" spans="1:13" ht="30">
      <c r="A14" s="785">
        <v>42673</v>
      </c>
      <c r="B14" s="786" t="s">
        <v>15</v>
      </c>
      <c r="C14" s="790"/>
      <c r="D14" s="1"/>
      <c r="E14" s="1"/>
      <c r="F14" s="1"/>
      <c r="G14" s="1"/>
      <c r="H14" s="1"/>
      <c r="I14" s="1"/>
      <c r="J14" s="1"/>
      <c r="K14" s="1"/>
      <c r="L14" s="1"/>
      <c r="M14" s="1"/>
    </row>
    <row r="15" spans="1:13" ht="30">
      <c r="A15" s="785">
        <v>42675</v>
      </c>
      <c r="B15" s="786" t="s">
        <v>16</v>
      </c>
      <c r="C15" s="790"/>
      <c r="D15" s="1"/>
      <c r="E15" s="1"/>
      <c r="F15" s="1"/>
      <c r="G15" s="1"/>
      <c r="H15" s="1"/>
      <c r="I15" s="1"/>
      <c r="J15" s="1"/>
      <c r="K15" s="1"/>
      <c r="L15" s="1"/>
      <c r="M15" s="1"/>
    </row>
    <row r="16" spans="1:13">
      <c r="A16" s="785">
        <v>42675</v>
      </c>
      <c r="B16" s="786" t="s">
        <v>17</v>
      </c>
      <c r="C16" s="790"/>
      <c r="D16" s="1"/>
      <c r="E16" s="1"/>
      <c r="F16" s="1"/>
      <c r="G16" s="1"/>
      <c r="H16" s="1"/>
      <c r="I16" s="1"/>
      <c r="J16" s="1"/>
      <c r="K16" s="1"/>
      <c r="L16" s="1"/>
      <c r="M16" s="1"/>
    </row>
    <row r="17" spans="1:13">
      <c r="A17" s="785">
        <v>42675</v>
      </c>
      <c r="B17" s="786" t="s">
        <v>18</v>
      </c>
      <c r="C17" s="790"/>
      <c r="D17" s="1"/>
      <c r="E17" s="1"/>
      <c r="F17" s="1"/>
      <c r="G17" s="1"/>
      <c r="H17" s="1"/>
      <c r="I17" s="1"/>
      <c r="J17" s="1"/>
      <c r="K17" s="1"/>
      <c r="L17" s="1"/>
      <c r="M17" s="1"/>
    </row>
    <row r="18" spans="1:13" ht="30">
      <c r="A18" s="785">
        <v>42675</v>
      </c>
      <c r="B18" s="786" t="s">
        <v>19</v>
      </c>
      <c r="C18" s="790"/>
      <c r="D18" s="1"/>
      <c r="E18" s="1"/>
      <c r="F18" s="1"/>
      <c r="G18" s="1"/>
      <c r="H18" s="1"/>
      <c r="I18" s="1"/>
      <c r="J18" s="1"/>
      <c r="K18" s="1"/>
      <c r="L18" s="1"/>
      <c r="M18" s="1"/>
    </row>
    <row r="19" spans="1:13" ht="30">
      <c r="A19" s="785">
        <v>42689</v>
      </c>
      <c r="B19" s="786" t="s">
        <v>20</v>
      </c>
      <c r="C19" s="790"/>
      <c r="D19" s="1"/>
      <c r="E19" s="1"/>
      <c r="F19" s="1"/>
      <c r="G19" s="1"/>
      <c r="H19" s="1"/>
      <c r="I19" s="1"/>
      <c r="J19" s="1"/>
      <c r="K19" s="1"/>
      <c r="L19" s="1"/>
      <c r="M19" s="1"/>
    </row>
    <row r="20" spans="1:13" ht="30">
      <c r="A20" s="785">
        <v>42689</v>
      </c>
      <c r="B20" s="786" t="s">
        <v>21</v>
      </c>
      <c r="C20" s="790"/>
      <c r="D20" s="1"/>
      <c r="E20" s="1"/>
      <c r="F20" s="1"/>
      <c r="G20" s="1"/>
      <c r="H20" s="1"/>
      <c r="I20" s="1"/>
      <c r="J20" s="1"/>
      <c r="K20" s="1"/>
      <c r="L20" s="1"/>
      <c r="M20" s="1"/>
    </row>
    <row r="21" spans="1:13" ht="30">
      <c r="A21" s="785">
        <v>42705</v>
      </c>
      <c r="B21" s="786" t="s">
        <v>22</v>
      </c>
      <c r="C21" s="790"/>
      <c r="D21" s="1"/>
      <c r="E21" s="1"/>
      <c r="F21" s="1"/>
      <c r="G21" s="1"/>
      <c r="H21" s="1"/>
      <c r="I21" s="1"/>
      <c r="J21" s="1"/>
      <c r="K21" s="1"/>
      <c r="L21" s="1"/>
      <c r="M21" s="1"/>
    </row>
    <row r="22" spans="1:13">
      <c r="A22" s="785">
        <v>42716</v>
      </c>
      <c r="B22" s="786" t="s">
        <v>23</v>
      </c>
      <c r="C22" s="790"/>
      <c r="D22" s="1"/>
      <c r="E22" s="1"/>
      <c r="F22" s="1"/>
      <c r="G22" s="1"/>
      <c r="H22" s="1"/>
      <c r="I22" s="1"/>
      <c r="J22" s="1"/>
      <c r="K22" s="1"/>
      <c r="L22" s="1"/>
      <c r="M22" s="1"/>
    </row>
    <row r="23" spans="1:13">
      <c r="A23" s="785">
        <v>42373</v>
      </c>
      <c r="B23" s="786" t="s">
        <v>24</v>
      </c>
      <c r="C23" s="790"/>
      <c r="D23" s="1"/>
      <c r="E23" s="1"/>
      <c r="F23" s="1"/>
      <c r="G23" s="1"/>
      <c r="H23" s="1"/>
      <c r="I23" s="1"/>
      <c r="J23" s="1"/>
      <c r="K23" s="1"/>
      <c r="L23" s="1"/>
      <c r="M23" s="1"/>
    </row>
    <row r="24" spans="1:13" ht="30">
      <c r="A24" s="791" t="s">
        <v>25</v>
      </c>
      <c r="B24" s="786" t="s">
        <v>26</v>
      </c>
      <c r="C24" s="790"/>
      <c r="D24" s="1"/>
      <c r="E24" s="1"/>
      <c r="F24" s="1"/>
      <c r="G24" s="1"/>
      <c r="H24" s="1"/>
      <c r="I24" s="1"/>
      <c r="J24" s="1"/>
      <c r="K24" s="1"/>
      <c r="L24" s="1"/>
      <c r="M24" s="1"/>
    </row>
    <row r="25" spans="1:13" ht="35.25" customHeight="1">
      <c r="A25" s="785">
        <v>42379</v>
      </c>
      <c r="B25" s="786" t="s">
        <v>27</v>
      </c>
      <c r="C25" s="790"/>
      <c r="D25" s="1"/>
      <c r="E25" s="1"/>
      <c r="F25" s="1"/>
      <c r="G25" s="1"/>
      <c r="H25" s="1"/>
      <c r="I25" s="1"/>
      <c r="J25" s="1"/>
      <c r="K25" s="1"/>
      <c r="L25" s="1"/>
      <c r="M25" s="1"/>
    </row>
    <row r="26" spans="1:13">
      <c r="A26" s="785">
        <v>42379</v>
      </c>
      <c r="B26" s="786" t="s">
        <v>28</v>
      </c>
      <c r="C26" s="790"/>
      <c r="D26" s="1"/>
      <c r="E26" s="1"/>
      <c r="F26" s="1"/>
      <c r="G26" s="1"/>
      <c r="H26" s="1"/>
      <c r="I26" s="1"/>
      <c r="J26" s="1"/>
      <c r="K26" s="1"/>
      <c r="L26" s="1"/>
      <c r="M26" s="1"/>
    </row>
    <row r="27" spans="1:13" ht="30">
      <c r="A27" s="785">
        <v>42379</v>
      </c>
      <c r="B27" s="786" t="s">
        <v>29</v>
      </c>
      <c r="C27" s="790"/>
      <c r="D27" s="1"/>
      <c r="E27" s="1"/>
      <c r="F27" s="1"/>
      <c r="G27" s="1"/>
      <c r="H27" s="1"/>
      <c r="I27" s="1"/>
      <c r="J27" s="1"/>
      <c r="K27" s="1"/>
      <c r="L27" s="1"/>
      <c r="M27" s="1"/>
    </row>
    <row r="28" spans="1:13" ht="30">
      <c r="A28" s="785">
        <v>42379</v>
      </c>
      <c r="B28" s="786" t="s">
        <v>30</v>
      </c>
      <c r="C28" s="790"/>
      <c r="D28" s="1"/>
      <c r="E28" s="1"/>
      <c r="F28" s="1"/>
      <c r="G28" s="1"/>
      <c r="H28" s="1"/>
      <c r="I28" s="1"/>
      <c r="J28" s="1"/>
      <c r="K28" s="1"/>
      <c r="L28" s="1"/>
      <c r="M28" s="1"/>
    </row>
    <row r="29" spans="1:13">
      <c r="A29" s="785"/>
      <c r="B29" s="786" t="s">
        <v>31</v>
      </c>
      <c r="C29" s="790"/>
      <c r="D29" s="1"/>
      <c r="E29" s="1"/>
      <c r="F29" s="1"/>
      <c r="G29" s="1"/>
      <c r="H29" s="1"/>
      <c r="I29" s="1"/>
      <c r="J29" s="1"/>
      <c r="K29" s="1"/>
      <c r="L29" s="1"/>
      <c r="M29" s="1"/>
    </row>
    <row r="30" spans="1:13">
      <c r="A30" s="785">
        <v>42505</v>
      </c>
      <c r="B30" s="786" t="s">
        <v>32</v>
      </c>
      <c r="C30" s="790"/>
      <c r="D30" s="1"/>
      <c r="E30" s="1"/>
      <c r="F30" s="1"/>
      <c r="G30" s="1"/>
      <c r="H30" s="1"/>
      <c r="I30" s="1"/>
      <c r="J30" s="1"/>
      <c r="K30" s="1"/>
      <c r="L30" s="1"/>
      <c r="M30" s="1"/>
    </row>
    <row r="31" spans="1:13">
      <c r="A31" s="785">
        <v>42551</v>
      </c>
      <c r="B31" s="786" t="s">
        <v>33</v>
      </c>
      <c r="C31" s="790"/>
      <c r="D31" s="1"/>
      <c r="E31" s="1"/>
      <c r="F31" s="1"/>
      <c r="G31" s="1"/>
      <c r="H31" s="1"/>
      <c r="I31" s="1"/>
      <c r="J31" s="1"/>
      <c r="K31" s="1"/>
      <c r="L31" s="1"/>
      <c r="M31" s="1"/>
    </row>
    <row r="32" spans="1:13" ht="30">
      <c r="A32" s="792" t="s">
        <v>34</v>
      </c>
      <c r="B32" s="786" t="s">
        <v>35</v>
      </c>
      <c r="C32" s="790"/>
      <c r="D32" s="1"/>
      <c r="E32" s="1"/>
      <c r="F32" s="1"/>
      <c r="G32" s="1"/>
      <c r="H32" s="1"/>
      <c r="I32" s="1"/>
      <c r="J32" s="1"/>
      <c r="K32" s="1"/>
      <c r="L32" s="1"/>
      <c r="M32" s="1"/>
    </row>
    <row r="33" spans="1:13" ht="15.75" customHeight="1">
      <c r="A33" s="1"/>
      <c r="B33" s="768"/>
      <c r="C33" s="1"/>
      <c r="D33" s="1"/>
      <c r="E33" s="1"/>
      <c r="F33" s="1"/>
      <c r="G33" s="1"/>
      <c r="H33" s="1"/>
      <c r="I33" s="1"/>
      <c r="J33" s="1"/>
      <c r="K33" s="1"/>
      <c r="L33" s="1"/>
      <c r="M33" s="1"/>
    </row>
    <row r="34" spans="1:13" ht="15.75" customHeight="1">
      <c r="B34" s="769"/>
    </row>
    <row r="35" spans="1:13" ht="15.75" customHeight="1"/>
    <row r="36" spans="1:13" ht="15.75" customHeight="1"/>
    <row r="37" spans="1:13" ht="15.75" customHeight="1"/>
    <row r="38" spans="1:13" ht="15.75" customHeight="1"/>
    <row r="39" spans="1:13" ht="15.75" customHeight="1"/>
    <row r="40" spans="1:13" ht="15.75" customHeight="1"/>
    <row r="41" spans="1:13" ht="15.75" customHeight="1"/>
    <row r="42" spans="1:13" ht="15.75" customHeight="1"/>
    <row r="43" spans="1:13" ht="15.75" customHeight="1"/>
    <row r="44" spans="1:13" ht="15.75" customHeight="1"/>
    <row r="45" spans="1:13" ht="15.75" customHeight="1"/>
    <row r="46" spans="1:13" ht="15.75" customHeight="1"/>
    <row r="47" spans="1:13" ht="15.75" customHeight="1"/>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B1000"/>
  <sheetViews>
    <sheetView workbookViewId="0">
      <pane ySplit="6" topLeftCell="A7" activePane="bottomLeft" state="frozen"/>
      <selection pane="bottomLeft" activeCell="B8" sqref="B8"/>
    </sheetView>
  </sheetViews>
  <sheetFormatPr defaultColWidth="12.5703125" defaultRowHeight="15" customHeight="1"/>
  <cols>
    <col min="1" max="1" width="49" customWidth="1"/>
    <col min="2" max="2" width="12.5703125" customWidth="1"/>
    <col min="3" max="3" width="8.28515625" customWidth="1"/>
    <col min="4" max="5" width="9.140625" customWidth="1"/>
    <col min="6" max="6" width="25.28515625" customWidth="1"/>
    <col min="8" max="12" width="8" customWidth="1"/>
    <col min="15" max="15" width="16.28515625" customWidth="1"/>
  </cols>
  <sheetData>
    <row r="1" spans="1:28" ht="18.75">
      <c r="A1" s="803" t="s">
        <v>591</v>
      </c>
      <c r="B1" s="804"/>
      <c r="C1" s="804"/>
      <c r="D1" s="128"/>
      <c r="E1" s="128"/>
      <c r="F1" s="129" t="s">
        <v>126</v>
      </c>
      <c r="G1" s="128"/>
      <c r="H1" s="130"/>
      <c r="I1" s="130" t="str">
        <f>HYPERLINK("https://my.usfirst.org/VMS/Login.aspx","Volunteer Management System Link")</f>
        <v>Volunteer Management System Link</v>
      </c>
      <c r="J1" s="128"/>
      <c r="K1" s="128"/>
      <c r="L1" s="128"/>
      <c r="M1" s="131"/>
      <c r="N1" s="131"/>
      <c r="O1" s="131"/>
      <c r="P1" s="131"/>
      <c r="Q1" s="131"/>
      <c r="R1" s="131"/>
      <c r="S1" s="131"/>
      <c r="T1" s="131"/>
      <c r="U1" s="131"/>
      <c r="V1" s="131"/>
      <c r="W1" s="131"/>
      <c r="X1" s="131"/>
      <c r="Y1" s="131"/>
      <c r="Z1" s="131"/>
      <c r="AA1" s="131"/>
      <c r="AB1" s="131"/>
    </row>
    <row r="2" spans="1:28" ht="12.75">
      <c r="A2" s="132" t="s">
        <v>282</v>
      </c>
      <c r="B2" s="131" t="s">
        <v>283</v>
      </c>
      <c r="C2" s="128"/>
      <c r="D2" s="128"/>
      <c r="E2" s="128"/>
      <c r="F2" s="131"/>
      <c r="G2" s="128"/>
      <c r="H2" s="128"/>
      <c r="I2" s="128"/>
      <c r="J2" s="128"/>
      <c r="K2" s="128"/>
      <c r="L2" s="128"/>
      <c r="M2" s="131"/>
      <c r="N2" s="131"/>
      <c r="O2" s="131"/>
      <c r="P2" s="131"/>
      <c r="Q2" s="131"/>
      <c r="R2" s="131"/>
      <c r="S2" s="131"/>
      <c r="T2" s="131"/>
      <c r="U2" s="131"/>
      <c r="V2" s="131"/>
      <c r="W2" s="131"/>
      <c r="X2" s="131"/>
      <c r="Y2" s="131"/>
      <c r="Z2" s="131"/>
      <c r="AA2" s="131"/>
      <c r="AB2" s="131"/>
    </row>
    <row r="3" spans="1:28" ht="51">
      <c r="A3" s="133" t="s">
        <v>284</v>
      </c>
      <c r="B3" s="134" t="s">
        <v>285</v>
      </c>
      <c r="C3" s="134" t="s">
        <v>592</v>
      </c>
      <c r="D3" s="134" t="s">
        <v>593</v>
      </c>
      <c r="E3" s="134" t="s">
        <v>594</v>
      </c>
      <c r="F3" s="133" t="s">
        <v>287</v>
      </c>
      <c r="G3" s="134" t="s">
        <v>289</v>
      </c>
      <c r="H3" s="134" t="s">
        <v>290</v>
      </c>
      <c r="I3" s="134" t="s">
        <v>291</v>
      </c>
      <c r="J3" s="134" t="s">
        <v>292</v>
      </c>
      <c r="K3" s="134" t="s">
        <v>293</v>
      </c>
      <c r="L3" s="134" t="s">
        <v>294</v>
      </c>
      <c r="M3" s="134" t="s">
        <v>295</v>
      </c>
      <c r="N3" s="134" t="s">
        <v>296</v>
      </c>
      <c r="O3" s="134" t="s">
        <v>297</v>
      </c>
      <c r="P3" s="131"/>
      <c r="Q3" s="131"/>
      <c r="R3" s="131"/>
      <c r="S3" s="131"/>
      <c r="T3" s="131"/>
      <c r="U3" s="131"/>
      <c r="V3" s="131"/>
      <c r="W3" s="131"/>
      <c r="X3" s="131"/>
      <c r="Y3" s="131"/>
      <c r="Z3" s="131"/>
      <c r="AA3" s="131"/>
      <c r="AB3" s="131"/>
    </row>
    <row r="4" spans="1:28" ht="12.75" hidden="1">
      <c r="A4" s="135"/>
      <c r="B4" s="136"/>
      <c r="C4" s="128"/>
      <c r="D4" s="128"/>
      <c r="E4" s="128"/>
      <c r="F4" s="137"/>
      <c r="G4" s="128"/>
      <c r="H4" s="128"/>
      <c r="I4" s="128"/>
      <c r="J4" s="128"/>
      <c r="K4" s="128"/>
      <c r="L4" s="128"/>
      <c r="M4" s="131"/>
      <c r="N4" s="131"/>
      <c r="O4" s="131"/>
      <c r="P4" s="131"/>
      <c r="Q4" s="131"/>
      <c r="R4" s="131"/>
      <c r="S4" s="131"/>
      <c r="T4" s="131"/>
      <c r="U4" s="131"/>
      <c r="V4" s="131"/>
      <c r="W4" s="131"/>
      <c r="X4" s="131"/>
      <c r="Y4" s="131"/>
      <c r="Z4" s="131"/>
      <c r="AA4" s="131"/>
      <c r="AB4" s="131"/>
    </row>
    <row r="5" spans="1:28" ht="12.75" hidden="1">
      <c r="A5" s="135"/>
      <c r="B5" s="136"/>
      <c r="C5" s="128"/>
      <c r="D5" s="128"/>
      <c r="E5" s="128"/>
      <c r="F5" s="137"/>
      <c r="G5" s="128"/>
      <c r="H5" s="128"/>
      <c r="I5" s="128"/>
      <c r="J5" s="128"/>
      <c r="K5" s="128"/>
      <c r="L5" s="128"/>
      <c r="M5" s="131"/>
      <c r="N5" s="131"/>
      <c r="O5" s="131"/>
      <c r="P5" s="131"/>
      <c r="Q5" s="131"/>
      <c r="R5" s="131"/>
      <c r="S5" s="131"/>
      <c r="T5" s="131"/>
      <c r="U5" s="131"/>
      <c r="V5" s="131"/>
      <c r="W5" s="131"/>
      <c r="X5" s="131"/>
      <c r="Y5" s="131"/>
      <c r="Z5" s="131"/>
      <c r="AA5" s="131"/>
      <c r="AB5" s="131"/>
    </row>
    <row r="6" spans="1:28">
      <c r="A6" s="138" t="s">
        <v>298</v>
      </c>
      <c r="B6" s="139" t="s">
        <v>285</v>
      </c>
      <c r="C6" s="128"/>
      <c r="D6" s="128"/>
      <c r="E6" s="128"/>
      <c r="F6" s="137"/>
      <c r="G6" s="128"/>
      <c r="H6" s="128"/>
      <c r="I6" s="128"/>
      <c r="J6" s="128"/>
      <c r="K6" s="128"/>
      <c r="L6" s="128"/>
      <c r="M6" s="131"/>
      <c r="N6" s="131"/>
      <c r="O6" s="131"/>
      <c r="P6" s="131"/>
      <c r="Q6" s="131"/>
      <c r="R6" s="131"/>
      <c r="S6" s="131"/>
      <c r="T6" s="131"/>
      <c r="U6" s="131"/>
      <c r="V6" s="131"/>
      <c r="W6" s="131"/>
      <c r="X6" s="131"/>
      <c r="Y6" s="131"/>
      <c r="Z6" s="131"/>
      <c r="AA6" s="131"/>
      <c r="AB6" s="131"/>
    </row>
    <row r="7" spans="1:28" ht="12.75">
      <c r="A7" s="144" t="s">
        <v>595</v>
      </c>
      <c r="B7" s="141">
        <v>23</v>
      </c>
      <c r="C7" s="141" t="s">
        <v>299</v>
      </c>
      <c r="D7" s="128"/>
      <c r="E7" s="128">
        <v>1</v>
      </c>
      <c r="F7" s="137" t="str">
        <f ca="1">IFERROR(__xludf.DUMMYFUNCTION("IMPORTRANGE(""https://docs.google.com/spreadsheets/d/1keAA9fnYHOyv54GNIC36o9IKuc4WcIvjR5Ru7ixW0Es/edit?usp=sharing"", ""Volunteers!k29"")"),"#REF!")</f>
        <v>#REF!</v>
      </c>
      <c r="G7" s="128" t="s">
        <v>303</v>
      </c>
      <c r="H7" s="128">
        <v>1</v>
      </c>
      <c r="I7" s="128">
        <v>1</v>
      </c>
      <c r="J7" s="128">
        <v>1</v>
      </c>
      <c r="K7" s="128">
        <v>1</v>
      </c>
      <c r="L7" s="128">
        <v>1</v>
      </c>
      <c r="M7" s="131"/>
      <c r="N7" s="131"/>
      <c r="O7" s="131"/>
      <c r="P7" s="131"/>
      <c r="Q7" s="131"/>
      <c r="R7" s="131"/>
      <c r="S7" s="131"/>
      <c r="T7" s="131"/>
      <c r="U7" s="131"/>
      <c r="V7" s="131"/>
      <c r="W7" s="131"/>
      <c r="X7" s="131"/>
      <c r="Y7" s="131"/>
      <c r="Z7" s="131"/>
      <c r="AA7" s="131"/>
      <c r="AB7" s="131"/>
    </row>
    <row r="8" spans="1:28" ht="12.75">
      <c r="A8" s="144" t="s">
        <v>596</v>
      </c>
      <c r="B8" s="141">
        <v>23</v>
      </c>
      <c r="C8" s="141"/>
      <c r="D8" s="128"/>
      <c r="E8" s="128"/>
      <c r="F8" s="137" t="str">
        <f ca="1">IFERROR(__xludf.DUMMYFUNCTION("importrange(""https://docs.google.com/spreadsheets/d/1keAA9fnYHOyv54GNIC36o9IKuc4WcIvjR5Ru7ixW0Es/edit?usp=sharing"",""Volunteers!k30"")"),"#REF!")</f>
        <v>#REF!</v>
      </c>
      <c r="G8" s="828" t="s">
        <v>597</v>
      </c>
      <c r="H8" s="799"/>
      <c r="I8" s="799"/>
      <c r="J8" s="799"/>
      <c r="K8" s="799"/>
      <c r="L8" s="799"/>
      <c r="M8" s="799"/>
      <c r="N8" s="131"/>
      <c r="O8" s="131"/>
      <c r="P8" s="131"/>
      <c r="Q8" s="131"/>
      <c r="R8" s="131"/>
      <c r="S8" s="131"/>
      <c r="T8" s="131"/>
      <c r="U8" s="131"/>
      <c r="V8" s="131"/>
      <c r="W8" s="131"/>
      <c r="X8" s="131"/>
      <c r="Y8" s="131"/>
      <c r="Z8" s="131"/>
      <c r="AA8" s="131"/>
      <c r="AB8" s="131"/>
    </row>
    <row r="9" spans="1:28" ht="12.75">
      <c r="A9" s="144" t="s">
        <v>301</v>
      </c>
      <c r="B9" s="141">
        <v>19</v>
      </c>
      <c r="C9" s="141" t="s">
        <v>299</v>
      </c>
      <c r="D9" s="128"/>
      <c r="E9" s="128">
        <v>1</v>
      </c>
      <c r="F9" s="137" t="str">
        <f ca="1">IFERROR(__xludf.DUMMYFUNCTION("importrange(""https://docs.google.com/spreadsheets/d/1keAA9fnYHOyv54GNIC36o9IKuc4WcIvjR5Ru7ixW0Es/edit?usp=sharing"",""Volunteers!k31"")"),"#REF!")</f>
        <v>#REF!</v>
      </c>
      <c r="G9" s="128" t="s">
        <v>303</v>
      </c>
      <c r="H9" s="128">
        <v>1</v>
      </c>
      <c r="I9" s="128">
        <v>1</v>
      </c>
      <c r="J9" s="128">
        <v>1</v>
      </c>
      <c r="K9" s="128">
        <v>1</v>
      </c>
      <c r="L9" s="128">
        <v>1</v>
      </c>
      <c r="M9" s="131"/>
      <c r="N9" s="131"/>
      <c r="O9" s="131"/>
      <c r="P9" s="131"/>
      <c r="Q9" s="131"/>
      <c r="R9" s="131"/>
      <c r="S9" s="131"/>
      <c r="T9" s="131"/>
      <c r="U9" s="131"/>
      <c r="V9" s="131"/>
      <c r="W9" s="131"/>
      <c r="X9" s="131"/>
      <c r="Y9" s="131"/>
      <c r="Z9" s="131"/>
      <c r="AA9" s="131"/>
      <c r="AB9" s="131"/>
    </row>
    <row r="10" spans="1:28" ht="12.75">
      <c r="A10" s="262" t="s">
        <v>598</v>
      </c>
      <c r="B10" s="141"/>
      <c r="C10" s="141"/>
      <c r="D10" s="128"/>
      <c r="E10" s="128">
        <v>1</v>
      </c>
      <c r="F10" s="137" t="str">
        <f ca="1">IFERROR(__xludf.DUMMYFUNCTION("importrange(""https://docs.google.com/spreadsheets/d/1keAA9fnYHOyv54GNIC36o9IKuc4WcIvjR5Ru7ixW0Es/edit?usp=sharing"",""Volunteers!k32"")"),"#REF!")</f>
        <v>#REF!</v>
      </c>
      <c r="G10" s="128" t="s">
        <v>303</v>
      </c>
      <c r="H10" s="128">
        <v>1</v>
      </c>
      <c r="I10" s="128">
        <v>1</v>
      </c>
      <c r="J10" s="128">
        <v>1</v>
      </c>
      <c r="K10" s="128">
        <v>1</v>
      </c>
      <c r="L10" s="128">
        <v>1</v>
      </c>
      <c r="M10" s="131"/>
      <c r="N10" s="131"/>
      <c r="O10" s="131"/>
      <c r="P10" s="131"/>
      <c r="Q10" s="131"/>
      <c r="R10" s="131"/>
      <c r="S10" s="131"/>
      <c r="T10" s="131"/>
      <c r="U10" s="131"/>
      <c r="V10" s="131"/>
      <c r="W10" s="131"/>
      <c r="X10" s="131"/>
      <c r="Y10" s="131"/>
      <c r="Z10" s="131"/>
      <c r="AA10" s="131"/>
      <c r="AB10" s="131"/>
    </row>
    <row r="11" spans="1:28" ht="12.75">
      <c r="A11" s="144" t="s">
        <v>599</v>
      </c>
      <c r="B11" s="141">
        <v>19</v>
      </c>
      <c r="C11" s="141" t="s">
        <v>299</v>
      </c>
      <c r="D11" s="128"/>
      <c r="E11" s="128"/>
      <c r="F11" s="137" t="str">
        <f ca="1">IFERROR(__xludf.DUMMYFUNCTION("importrange(""https://docs.google.com/spreadsheets/d/1keAA9fnYHOyv54GNIC36o9IKuc4WcIvjR5Ru7ixW0Es/edit?usp=sharing"",""Volunteers!k33"")"),"#REF!")</f>
        <v>#REF!</v>
      </c>
      <c r="G11" s="128"/>
      <c r="H11" s="128"/>
      <c r="I11" s="128"/>
      <c r="J11" s="128"/>
      <c r="K11" s="128"/>
      <c r="L11" s="128"/>
      <c r="M11" s="131"/>
      <c r="N11" s="131"/>
      <c r="O11" s="131"/>
      <c r="P11" s="131"/>
      <c r="Q11" s="131"/>
      <c r="R11" s="131"/>
      <c r="S11" s="131"/>
      <c r="T11" s="131"/>
      <c r="U11" s="131"/>
      <c r="V11" s="131"/>
      <c r="W11" s="131"/>
      <c r="X11" s="131"/>
      <c r="Y11" s="131"/>
      <c r="Z11" s="131"/>
      <c r="AA11" s="131"/>
      <c r="AB11" s="131"/>
    </row>
    <row r="12" spans="1:28" ht="12.75">
      <c r="A12" s="144" t="s">
        <v>305</v>
      </c>
      <c r="B12" s="141">
        <v>19</v>
      </c>
      <c r="C12" s="141" t="s">
        <v>299</v>
      </c>
      <c r="D12" s="128"/>
      <c r="E12" s="128">
        <v>1</v>
      </c>
      <c r="F12" s="137" t="str">
        <f ca="1">IFERROR(__xludf.DUMMYFUNCTION("importrange(""https://docs.google.com/spreadsheets/d/1keAA9fnYHOyv54GNIC36o9IKuc4WcIvjR5Ru7ixW0Es/edit?usp=sharing"",""Volunteers!k34"")"),"#REF!")</f>
        <v>#REF!</v>
      </c>
      <c r="G12" s="128" t="s">
        <v>303</v>
      </c>
      <c r="H12" s="128">
        <v>1</v>
      </c>
      <c r="I12" s="128">
        <v>1</v>
      </c>
      <c r="J12" s="128">
        <v>1</v>
      </c>
      <c r="K12" s="128">
        <v>1</v>
      </c>
      <c r="L12" s="128">
        <v>1</v>
      </c>
      <c r="M12" s="131"/>
      <c r="N12" s="131"/>
      <c r="O12" s="131"/>
      <c r="P12" s="131"/>
      <c r="Q12" s="131"/>
      <c r="R12" s="131"/>
      <c r="S12" s="131"/>
      <c r="T12" s="131"/>
      <c r="U12" s="131"/>
      <c r="V12" s="131"/>
      <c r="W12" s="131"/>
      <c r="X12" s="131"/>
      <c r="Y12" s="131"/>
      <c r="Z12" s="131"/>
      <c r="AA12" s="131"/>
      <c r="AB12" s="131"/>
    </row>
    <row r="13" spans="1:28" ht="12.75">
      <c r="A13" s="144" t="s">
        <v>600</v>
      </c>
      <c r="B13" s="141">
        <v>19</v>
      </c>
      <c r="C13" s="141" t="s">
        <v>299</v>
      </c>
      <c r="D13" s="128"/>
      <c r="E13" s="128"/>
      <c r="F13" s="137" t="str">
        <f ca="1">IFERROR(__xludf.DUMMYFUNCTION("importrange(""https://docs.google.com/spreadsheets/d/1keAA9fnYHOyv54GNIC36o9IKuc4WcIvjR5Ru7ixW0Es/edit?usp=sharing"",""Volunteers!k35"")"),"#REF!")</f>
        <v>#REF!</v>
      </c>
      <c r="G13" s="828" t="s">
        <v>597</v>
      </c>
      <c r="H13" s="799"/>
      <c r="I13" s="799"/>
      <c r="J13" s="799"/>
      <c r="K13" s="799"/>
      <c r="L13" s="799"/>
      <c r="M13" s="799"/>
      <c r="N13" s="131"/>
      <c r="O13" s="131"/>
      <c r="P13" s="131"/>
      <c r="Q13" s="131"/>
      <c r="R13" s="131"/>
      <c r="S13" s="131"/>
      <c r="T13" s="131"/>
      <c r="U13" s="131"/>
      <c r="V13" s="131"/>
      <c r="W13" s="131"/>
      <c r="X13" s="131"/>
      <c r="Y13" s="131"/>
      <c r="Z13" s="131"/>
      <c r="AA13" s="131"/>
      <c r="AB13" s="131"/>
    </row>
    <row r="14" spans="1:28" ht="12.75">
      <c r="A14" s="263" t="str">
        <f>HYPERLINK("https://www.firstinspires.org/resource-library/frc/head-referee","*Head Referee - FIRST Canada Assigns")</f>
        <v>*Head Referee - FIRST Canada Assigns</v>
      </c>
      <c r="B14" s="141">
        <v>23</v>
      </c>
      <c r="C14" s="141" t="s">
        <v>299</v>
      </c>
      <c r="D14" s="128"/>
      <c r="E14" s="128">
        <v>1</v>
      </c>
      <c r="F14" s="137" t="str">
        <f ca="1">IFERROR(__xludf.DUMMYFUNCTION("importrange(""https://docs.google.com/spreadsheets/d/1keAA9fnYHOyv54GNIC36o9IKuc4WcIvjR5Ru7ixW0Es/edit?usp=sharing"",""Volunteers!k36"")"),"#REF!")</f>
        <v>#REF!</v>
      </c>
      <c r="G14" s="128" t="s">
        <v>303</v>
      </c>
      <c r="H14" s="128"/>
      <c r="I14" s="128">
        <v>1</v>
      </c>
      <c r="J14" s="128">
        <v>1</v>
      </c>
      <c r="K14" s="128">
        <v>1</v>
      </c>
      <c r="L14" s="128">
        <v>1</v>
      </c>
      <c r="M14" s="131"/>
      <c r="N14" s="131"/>
      <c r="O14" s="131"/>
      <c r="P14" s="131"/>
      <c r="Q14" s="131"/>
      <c r="R14" s="131"/>
      <c r="S14" s="131"/>
      <c r="T14" s="131"/>
      <c r="U14" s="131"/>
      <c r="V14" s="131"/>
      <c r="W14" s="131"/>
      <c r="X14" s="131"/>
      <c r="Y14" s="131"/>
      <c r="Z14" s="131"/>
      <c r="AA14" s="131"/>
      <c r="AB14" s="131"/>
    </row>
    <row r="15" spans="1:28" ht="12.75">
      <c r="A15" s="144" t="s">
        <v>601</v>
      </c>
      <c r="B15" s="141">
        <v>19</v>
      </c>
      <c r="C15" s="141" t="s">
        <v>299</v>
      </c>
      <c r="D15" s="128">
        <v>1</v>
      </c>
      <c r="E15" s="128">
        <v>1</v>
      </c>
      <c r="F15" s="137" t="str">
        <f ca="1">IFERROR(__xludf.DUMMYFUNCTION("importrange(""https://docs.google.com/spreadsheets/d/1keAA9fnYHOyv54GNIC36o9IKuc4WcIvjR5Ru7ixW0Es/edit?usp=sharing"",""Volunteers!k37"")"),"#REF!")</f>
        <v>#REF!</v>
      </c>
      <c r="G15" s="128" t="s">
        <v>303</v>
      </c>
      <c r="H15" s="128"/>
      <c r="I15" s="128"/>
      <c r="J15" s="128">
        <v>1</v>
      </c>
      <c r="K15" s="128">
        <v>1</v>
      </c>
      <c r="L15" s="128">
        <v>1</v>
      </c>
      <c r="M15" s="131"/>
      <c r="N15" s="131"/>
      <c r="O15" s="131"/>
      <c r="P15" s="131"/>
      <c r="Q15" s="131"/>
      <c r="R15" s="131"/>
      <c r="S15" s="131"/>
      <c r="T15" s="131"/>
      <c r="U15" s="131"/>
      <c r="V15" s="131"/>
      <c r="W15" s="131"/>
      <c r="X15" s="131"/>
      <c r="Y15" s="131"/>
      <c r="Z15" s="131"/>
      <c r="AA15" s="131"/>
      <c r="AB15" s="131"/>
    </row>
    <row r="16" spans="1:28" ht="12.75">
      <c r="A16" s="144" t="s">
        <v>602</v>
      </c>
      <c r="B16" s="141">
        <v>19</v>
      </c>
      <c r="C16" s="141" t="s">
        <v>299</v>
      </c>
      <c r="D16" s="128"/>
      <c r="E16" s="128">
        <v>1</v>
      </c>
      <c r="F16" s="137" t="str">
        <f ca="1">IFERROR(__xludf.DUMMYFUNCTION("importrange(""https://docs.google.com/spreadsheets/d/1keAA9fnYHOyv54GNIC36o9IKuc4WcIvjR5Ru7ixW0Es/edit?usp=sharing"",""Volunteers!k38"")"),"#REF!")</f>
        <v>#REF!</v>
      </c>
      <c r="G16" s="128" t="s">
        <v>303</v>
      </c>
      <c r="H16" s="128"/>
      <c r="I16" s="128"/>
      <c r="J16" s="128">
        <v>1</v>
      </c>
      <c r="K16" s="128">
        <v>1</v>
      </c>
      <c r="L16" s="128">
        <v>1</v>
      </c>
      <c r="M16" s="131"/>
      <c r="N16" s="131"/>
      <c r="O16" s="131"/>
      <c r="P16" s="131"/>
      <c r="Q16" s="131"/>
      <c r="R16" s="131"/>
      <c r="S16" s="131"/>
      <c r="T16" s="131"/>
      <c r="U16" s="131"/>
      <c r="V16" s="131"/>
      <c r="W16" s="131"/>
      <c r="X16" s="131"/>
      <c r="Y16" s="131"/>
      <c r="Z16" s="131"/>
      <c r="AA16" s="131"/>
      <c r="AB16" s="131"/>
    </row>
    <row r="17" spans="1:28" ht="12.75">
      <c r="A17" s="144" t="s">
        <v>603</v>
      </c>
      <c r="B17" s="141">
        <v>19</v>
      </c>
      <c r="C17" s="141" t="s">
        <v>299</v>
      </c>
      <c r="D17" s="128">
        <v>1</v>
      </c>
      <c r="E17" s="128">
        <v>1</v>
      </c>
      <c r="F17" s="137" t="str">
        <f ca="1">IFERROR(__xludf.DUMMYFUNCTION("importrange(""https://docs.google.com/spreadsheets/d/1keAA9fnYHOyv54GNIC36o9IKuc4WcIvjR5Ru7ixW0Es/edit?usp=sharing"",""Volunteers!k39"")"),"#REF!")</f>
        <v>#REF!</v>
      </c>
      <c r="G17" s="128" t="s">
        <v>303</v>
      </c>
      <c r="H17" s="128"/>
      <c r="I17" s="128"/>
      <c r="J17" s="128">
        <v>1</v>
      </c>
      <c r="K17" s="128">
        <v>1</v>
      </c>
      <c r="L17" s="128">
        <v>1</v>
      </c>
      <c r="M17" s="131"/>
      <c r="N17" s="131"/>
      <c r="O17" s="131"/>
      <c r="P17" s="131"/>
      <c r="Q17" s="131"/>
      <c r="R17" s="131"/>
      <c r="S17" s="131"/>
      <c r="T17" s="131"/>
      <c r="U17" s="131"/>
      <c r="V17" s="131"/>
      <c r="W17" s="131"/>
      <c r="X17" s="131"/>
      <c r="Y17" s="131"/>
      <c r="Z17" s="131"/>
      <c r="AA17" s="131"/>
      <c r="AB17" s="131"/>
    </row>
    <row r="18" spans="1:28" ht="12.75">
      <c r="A18" s="144" t="s">
        <v>604</v>
      </c>
      <c r="B18" s="141">
        <v>19</v>
      </c>
      <c r="C18" s="141" t="s">
        <v>299</v>
      </c>
      <c r="D18" s="128"/>
      <c r="E18" s="128">
        <v>1</v>
      </c>
      <c r="F18" s="137" t="str">
        <f ca="1">IFERROR(__xludf.DUMMYFUNCTION("importrange(""https://docs.google.com/spreadsheets/d/1keAA9fnYHOyv54GNIC36o9IKuc4WcIvjR5Ru7ixW0Es/edit?usp=sharing"",""Volunteers!k40"")"),"#REF!")</f>
        <v>#REF!</v>
      </c>
      <c r="G18" s="128" t="s">
        <v>303</v>
      </c>
      <c r="H18" s="128"/>
      <c r="I18" s="128"/>
      <c r="J18" s="128">
        <v>1</v>
      </c>
      <c r="K18" s="128">
        <v>1</v>
      </c>
      <c r="L18" s="128">
        <v>1</v>
      </c>
      <c r="M18" s="131"/>
      <c r="N18" s="131"/>
      <c r="O18" s="131"/>
      <c r="P18" s="131"/>
      <c r="Q18" s="131"/>
      <c r="R18" s="131"/>
      <c r="S18" s="131"/>
      <c r="T18" s="131"/>
      <c r="U18" s="131"/>
      <c r="V18" s="131"/>
      <c r="W18" s="131"/>
      <c r="X18" s="131"/>
      <c r="Y18" s="131"/>
      <c r="Z18" s="131"/>
      <c r="AA18" s="131"/>
      <c r="AB18" s="131"/>
    </row>
    <row r="19" spans="1:28" ht="12.75">
      <c r="A19" s="144" t="s">
        <v>605</v>
      </c>
      <c r="B19" s="141">
        <v>19</v>
      </c>
      <c r="C19" s="141" t="s">
        <v>299</v>
      </c>
      <c r="D19" s="128"/>
      <c r="E19" s="128">
        <v>1</v>
      </c>
      <c r="F19" s="137" t="str">
        <f ca="1">IFERROR(__xludf.DUMMYFUNCTION("importrange(""https://docs.google.com/spreadsheets/d/1keAA9fnYHOyv54GNIC36o9IKuc4WcIvjR5Ru7ixW0Es/edit?usp=sharing"",""Volunteers!k41"")"),"#REF!")</f>
        <v>#REF!</v>
      </c>
      <c r="G19" s="128" t="s">
        <v>303</v>
      </c>
      <c r="H19" s="128"/>
      <c r="I19" s="128"/>
      <c r="J19" s="128">
        <v>1</v>
      </c>
      <c r="K19" s="128">
        <v>1</v>
      </c>
      <c r="L19" s="128">
        <v>1</v>
      </c>
      <c r="M19" s="131"/>
      <c r="N19" s="131"/>
      <c r="O19" s="131"/>
      <c r="P19" s="131"/>
      <c r="Q19" s="131"/>
      <c r="R19" s="131"/>
      <c r="S19" s="131"/>
      <c r="T19" s="131"/>
      <c r="U19" s="131"/>
      <c r="V19" s="131"/>
      <c r="W19" s="131"/>
      <c r="X19" s="131"/>
      <c r="Y19" s="131"/>
      <c r="Z19" s="131"/>
      <c r="AA19" s="131"/>
      <c r="AB19" s="131"/>
    </row>
    <row r="20" spans="1:28" ht="12.75">
      <c r="A20" s="144" t="s">
        <v>606</v>
      </c>
      <c r="B20" s="141">
        <v>19</v>
      </c>
      <c r="C20" s="141" t="s">
        <v>299</v>
      </c>
      <c r="D20" s="128"/>
      <c r="E20" s="128">
        <v>1</v>
      </c>
      <c r="F20" s="137" t="str">
        <f ca="1">IFERROR(__xludf.DUMMYFUNCTION("importrange(""https://docs.google.com/spreadsheets/d/1keAA9fnYHOyv54GNIC36o9IKuc4WcIvjR5Ru7ixW0Es/edit?usp=sharing"",""Volunteers!k42"")"),"#REF!")</f>
        <v>#REF!</v>
      </c>
      <c r="G20" s="128"/>
      <c r="H20" s="128"/>
      <c r="I20" s="128"/>
      <c r="J20" s="128"/>
      <c r="K20" s="128"/>
      <c r="L20" s="128"/>
      <c r="M20" s="131"/>
      <c r="N20" s="131"/>
      <c r="O20" s="131"/>
      <c r="P20" s="131"/>
      <c r="Q20" s="131"/>
      <c r="R20" s="131"/>
      <c r="S20" s="131"/>
      <c r="T20" s="131"/>
      <c r="U20" s="131"/>
      <c r="V20" s="131"/>
      <c r="W20" s="131"/>
      <c r="X20" s="131"/>
      <c r="Y20" s="131"/>
      <c r="Z20" s="131"/>
      <c r="AA20" s="131"/>
      <c r="AB20" s="131"/>
    </row>
    <row r="21" spans="1:28" ht="15.75" customHeight="1">
      <c r="A21" s="144" t="s">
        <v>607</v>
      </c>
      <c r="B21" s="141">
        <v>21</v>
      </c>
      <c r="C21" s="141" t="s">
        <v>299</v>
      </c>
      <c r="D21" s="128"/>
      <c r="E21" s="128">
        <v>1</v>
      </c>
      <c r="F21" s="137" t="str">
        <f ca="1">IFERROR(__xludf.DUMMYFUNCTION("importrange(""https://docs.google.com/spreadsheets/d/1keAA9fnYHOyv54GNIC36o9IKuc4WcIvjR5Ru7ixW0Es/edit?usp=sharing"",""Volunteers!k43"")"),"#REF!")</f>
        <v>#REF!</v>
      </c>
      <c r="G21" s="128" t="s">
        <v>303</v>
      </c>
      <c r="H21" s="128"/>
      <c r="I21" s="128"/>
      <c r="J21" s="128">
        <v>1</v>
      </c>
      <c r="K21" s="128">
        <v>1</v>
      </c>
      <c r="L21" s="128">
        <v>1</v>
      </c>
      <c r="M21" s="131"/>
      <c r="N21" s="131"/>
      <c r="O21" s="131"/>
      <c r="P21" s="131"/>
      <c r="Q21" s="131"/>
      <c r="R21" s="131"/>
      <c r="S21" s="131"/>
      <c r="T21" s="131"/>
      <c r="U21" s="131"/>
      <c r="V21" s="131"/>
      <c r="W21" s="131"/>
      <c r="X21" s="131"/>
      <c r="Y21" s="131"/>
      <c r="Z21" s="131"/>
      <c r="AA21" s="131"/>
      <c r="AB21" s="131"/>
    </row>
    <row r="22" spans="1:28" ht="15.75" customHeight="1">
      <c r="A22" s="144" t="s">
        <v>608</v>
      </c>
      <c r="B22" s="141">
        <v>19</v>
      </c>
      <c r="C22" s="141" t="s">
        <v>299</v>
      </c>
      <c r="D22" s="128"/>
      <c r="E22" s="128">
        <v>1</v>
      </c>
      <c r="F22" s="137" t="str">
        <f ca="1">IFERROR(__xludf.DUMMYFUNCTION("importrange(""https://docs.google.com/spreadsheets/d/1keAA9fnYHOyv54GNIC36o9IKuc4WcIvjR5Ru7ixW0Es/edit?usp=sharing"",""Volunteers!k44"")"),"#REF!")</f>
        <v>#REF!</v>
      </c>
      <c r="G22" s="128"/>
      <c r="H22" s="128"/>
      <c r="I22" s="128"/>
      <c r="J22" s="128"/>
      <c r="K22" s="128"/>
      <c r="L22" s="128"/>
      <c r="M22" s="131"/>
      <c r="N22" s="131"/>
      <c r="O22" s="131"/>
      <c r="P22" s="131"/>
      <c r="Q22" s="131"/>
      <c r="R22" s="131"/>
      <c r="S22" s="131"/>
      <c r="T22" s="131"/>
      <c r="U22" s="131"/>
      <c r="V22" s="131"/>
      <c r="W22" s="131"/>
      <c r="X22" s="131"/>
      <c r="Y22" s="131"/>
      <c r="Z22" s="131"/>
      <c r="AA22" s="131"/>
      <c r="AB22" s="131"/>
    </row>
    <row r="23" spans="1:28" ht="15.75" customHeight="1">
      <c r="A23" s="144" t="s">
        <v>609</v>
      </c>
      <c r="B23" s="141">
        <v>19</v>
      </c>
      <c r="C23" s="141"/>
      <c r="D23" s="128">
        <v>1</v>
      </c>
      <c r="E23" s="128">
        <v>1</v>
      </c>
      <c r="F23" s="137" t="str">
        <f ca="1">IFERROR(__xludf.DUMMYFUNCTION("importrange(""https://docs.google.com/spreadsheets/d/1keAA9fnYHOyv54GNIC36o9IKuc4WcIvjR5Ru7ixW0Es/edit?usp=sharing"",""Volunteers!k45"")"),"#REF!")</f>
        <v>#REF!</v>
      </c>
      <c r="G23" s="128" t="s">
        <v>303</v>
      </c>
      <c r="H23" s="128"/>
      <c r="I23" s="128"/>
      <c r="J23" s="128">
        <v>1</v>
      </c>
      <c r="K23" s="128">
        <v>1</v>
      </c>
      <c r="L23" s="128">
        <v>1</v>
      </c>
      <c r="M23" s="131"/>
      <c r="N23" s="131"/>
      <c r="O23" s="131"/>
      <c r="P23" s="131"/>
      <c r="Q23" s="131"/>
      <c r="R23" s="131"/>
      <c r="S23" s="131"/>
      <c r="T23" s="131"/>
      <c r="U23" s="131"/>
      <c r="V23" s="131"/>
      <c r="W23" s="131"/>
      <c r="X23" s="131"/>
      <c r="Y23" s="131"/>
      <c r="Z23" s="131"/>
      <c r="AA23" s="131"/>
      <c r="AB23" s="131"/>
    </row>
    <row r="24" spans="1:28" ht="15.75" customHeight="1">
      <c r="A24" s="263" t="str">
        <f>HYPERLINK("https://www.firstinspires.org/resource-library/frc/judge-advisor","*Judge Advisor - FIRST Canada Assigns")</f>
        <v>*Judge Advisor - FIRST Canada Assigns</v>
      </c>
      <c r="B24" s="141">
        <v>26</v>
      </c>
      <c r="C24" s="141" t="s">
        <v>299</v>
      </c>
      <c r="D24" s="128"/>
      <c r="E24" s="128">
        <v>1</v>
      </c>
      <c r="F24" s="137" t="str">
        <f ca="1">IFERROR(__xludf.DUMMYFUNCTION("importrange(""https://docs.google.com/spreadsheets/d/1keAA9fnYHOyv54GNIC36o9IKuc4WcIvjR5Ru7ixW0Es/edit?usp=sharing"",""Volunteers!k46"")"),"#REF!")</f>
        <v>#REF!</v>
      </c>
      <c r="G24" s="128" t="s">
        <v>303</v>
      </c>
      <c r="H24" s="128"/>
      <c r="I24" s="128"/>
      <c r="J24" s="128">
        <v>1</v>
      </c>
      <c r="K24" s="128">
        <v>1</v>
      </c>
      <c r="L24" s="128">
        <v>1</v>
      </c>
      <c r="M24" s="131"/>
      <c r="N24" s="131"/>
      <c r="O24" s="131"/>
      <c r="P24" s="131"/>
      <c r="Q24" s="131"/>
      <c r="R24" s="131"/>
      <c r="S24" s="131"/>
      <c r="T24" s="131"/>
      <c r="U24" s="131"/>
      <c r="V24" s="131"/>
      <c r="W24" s="131"/>
      <c r="X24" s="131"/>
      <c r="Y24" s="131"/>
      <c r="Z24" s="131"/>
      <c r="AA24" s="131"/>
      <c r="AB24" s="131"/>
    </row>
    <row r="25" spans="1:28" ht="15.75" customHeight="1">
      <c r="A25" s="144" t="s">
        <v>610</v>
      </c>
      <c r="B25" s="141">
        <v>19</v>
      </c>
      <c r="C25" s="141" t="s">
        <v>299</v>
      </c>
      <c r="D25" s="128"/>
      <c r="E25" s="128">
        <v>1</v>
      </c>
      <c r="F25" s="137" t="str">
        <f ca="1">IFERROR(__xludf.DUMMYFUNCTION("importrange(""https://docs.google.com/spreadsheets/d/1keAA9fnYHOyv54GNIC36o9IKuc4WcIvjR5Ru7ixW0Es/edit?usp=sharing"",""Volunteers!k47"")"),"#REF!")</f>
        <v>#REF!</v>
      </c>
      <c r="G25" s="128" t="s">
        <v>303</v>
      </c>
      <c r="H25" s="128"/>
      <c r="I25" s="128"/>
      <c r="J25" s="128">
        <v>1</v>
      </c>
      <c r="K25" s="128">
        <v>1</v>
      </c>
      <c r="L25" s="128">
        <v>1</v>
      </c>
      <c r="M25" s="131"/>
      <c r="N25" s="131"/>
      <c r="O25" s="131"/>
      <c r="P25" s="131"/>
      <c r="Q25" s="131"/>
      <c r="R25" s="131"/>
      <c r="S25" s="131"/>
      <c r="T25" s="131"/>
      <c r="U25" s="131"/>
      <c r="V25" s="131"/>
      <c r="W25" s="131"/>
      <c r="X25" s="131"/>
      <c r="Y25" s="131"/>
      <c r="Z25" s="131"/>
      <c r="AA25" s="131"/>
      <c r="AB25" s="131"/>
    </row>
    <row r="26" spans="1:28" ht="15.75" customHeight="1">
      <c r="A26" s="144" t="s">
        <v>611</v>
      </c>
      <c r="B26" s="141">
        <v>19</v>
      </c>
      <c r="C26" s="141"/>
      <c r="D26" s="128"/>
      <c r="E26" s="128"/>
      <c r="F26" s="137" t="str">
        <f ca="1">IFERROR(__xludf.DUMMYFUNCTION("importrange(""https://docs.google.com/spreadsheets/d/1keAA9fnYHOyv54GNIC36o9IKuc4WcIvjR5Ru7ixW0Es/edit?usp=sharing"",""Volunteers!k48"")"),"#REF!")</f>
        <v>#REF!</v>
      </c>
      <c r="H26" s="128"/>
      <c r="I26" s="128"/>
      <c r="J26" s="128"/>
      <c r="K26" s="128"/>
      <c r="L26" s="128"/>
      <c r="M26" s="131"/>
      <c r="N26" s="131"/>
      <c r="O26" s="131"/>
      <c r="P26" s="131"/>
      <c r="Q26" s="131"/>
      <c r="R26" s="131"/>
      <c r="S26" s="131"/>
      <c r="T26" s="131"/>
      <c r="U26" s="131"/>
      <c r="V26" s="131"/>
      <c r="W26" s="131"/>
      <c r="X26" s="131"/>
      <c r="Y26" s="131"/>
      <c r="Z26" s="131"/>
      <c r="AA26" s="131"/>
      <c r="AB26" s="131"/>
    </row>
    <row r="27" spans="1:28" ht="15.75" customHeight="1">
      <c r="A27" s="144" t="s">
        <v>612</v>
      </c>
      <c r="B27" s="141">
        <v>19</v>
      </c>
      <c r="C27" s="141" t="s">
        <v>299</v>
      </c>
      <c r="D27" s="128">
        <v>1</v>
      </c>
      <c r="E27" s="128">
        <v>1</v>
      </c>
      <c r="F27" s="137" t="str">
        <f ca="1">IFERROR(__xludf.DUMMYFUNCTION("importrange(""https://docs.google.com/spreadsheets/d/1keAA9fnYHOyv54GNIC36o9IKuc4WcIvjR5Ru7ixW0Es/edit?usp=sharing"",""Volunteers!k49"")"),"#REF!")</f>
        <v>#REF!</v>
      </c>
      <c r="G27" s="128" t="s">
        <v>303</v>
      </c>
      <c r="H27" s="128"/>
      <c r="I27" s="128"/>
      <c r="J27" s="128">
        <v>1</v>
      </c>
      <c r="K27" s="128">
        <v>1</v>
      </c>
      <c r="L27" s="128">
        <v>1</v>
      </c>
      <c r="M27" s="131"/>
      <c r="N27" s="131"/>
      <c r="O27" s="131"/>
      <c r="P27" s="131"/>
      <c r="Q27" s="131"/>
      <c r="R27" s="131"/>
      <c r="S27" s="131"/>
      <c r="T27" s="131"/>
      <c r="U27" s="131"/>
      <c r="V27" s="131"/>
      <c r="W27" s="131"/>
      <c r="X27" s="131"/>
      <c r="Y27" s="131"/>
      <c r="Z27" s="131"/>
      <c r="AA27" s="131"/>
      <c r="AB27" s="131"/>
    </row>
    <row r="28" spans="1:28" ht="15.75" customHeight="1">
      <c r="A28" s="144" t="s">
        <v>613</v>
      </c>
      <c r="B28" s="141">
        <v>19</v>
      </c>
      <c r="C28" s="141"/>
      <c r="D28" s="128"/>
      <c r="E28" s="128">
        <v>1</v>
      </c>
      <c r="F28" s="137" t="str">
        <f ca="1">IFERROR(__xludf.DUMMYFUNCTION("importrange(""https://docs.google.com/spreadsheets/d/1keAA9fnYHOyv54GNIC36o9IKuc4WcIvjR5Ru7ixW0Es/edit?usp=sharing"",""Volunteers!k50"")"),"#REF!")</f>
        <v>#REF!</v>
      </c>
      <c r="G28" s="128" t="s">
        <v>303</v>
      </c>
      <c r="H28" s="128">
        <v>1</v>
      </c>
      <c r="I28" s="128">
        <v>1</v>
      </c>
      <c r="J28" s="128">
        <v>1</v>
      </c>
      <c r="K28" s="128">
        <v>1</v>
      </c>
      <c r="L28" s="128">
        <v>1</v>
      </c>
      <c r="M28" s="131"/>
      <c r="N28" s="131"/>
      <c r="O28" s="131"/>
      <c r="P28" s="131"/>
      <c r="Q28" s="131"/>
      <c r="R28" s="131"/>
      <c r="S28" s="131"/>
      <c r="T28" s="131"/>
      <c r="U28" s="131"/>
      <c r="V28" s="131"/>
      <c r="W28" s="131"/>
      <c r="X28" s="131"/>
      <c r="Y28" s="131"/>
      <c r="Z28" s="131"/>
      <c r="AA28" s="131"/>
      <c r="AB28" s="131"/>
    </row>
    <row r="29" spans="1:28" ht="15.75" customHeight="1">
      <c r="A29" s="144" t="s">
        <v>614</v>
      </c>
      <c r="B29" s="141"/>
      <c r="C29" s="141"/>
      <c r="D29" s="128">
        <v>1</v>
      </c>
      <c r="E29" s="128">
        <v>1</v>
      </c>
      <c r="F29" s="137" t="str">
        <f ca="1">IFERROR(__xludf.DUMMYFUNCTION("importrange(""https://docs.google.com/spreadsheets/d/1keAA9fnYHOyv54GNIC36o9IKuc4WcIvjR5Ru7ixW0Es/edit?usp=sharing"",""Volunteers!k51"")"),"#REF!")</f>
        <v>#REF!</v>
      </c>
      <c r="G29" s="128" t="s">
        <v>303</v>
      </c>
      <c r="H29" s="128"/>
      <c r="I29" s="128"/>
      <c r="J29" s="128">
        <v>1</v>
      </c>
      <c r="K29" s="128">
        <v>1</v>
      </c>
      <c r="L29" s="128">
        <v>1</v>
      </c>
      <c r="M29" s="131"/>
      <c r="N29" s="131"/>
      <c r="O29" s="131"/>
      <c r="P29" s="131"/>
      <c r="Q29" s="131"/>
      <c r="R29" s="131"/>
      <c r="S29" s="131"/>
      <c r="T29" s="131"/>
      <c r="U29" s="131"/>
      <c r="V29" s="131"/>
      <c r="W29" s="131"/>
      <c r="X29" s="131"/>
      <c r="Y29" s="131"/>
      <c r="Z29" s="131"/>
      <c r="AA29" s="131"/>
      <c r="AB29" s="131"/>
    </row>
    <row r="30" spans="1:28" ht="15.75" customHeight="1">
      <c r="A30" s="264" t="str">
        <f>HYPERLINK("https://www.firstinspires.org/resource-library/frc/safety-manager","Safety Manager 2")</f>
        <v>Safety Manager 2</v>
      </c>
      <c r="B30" s="141"/>
      <c r="C30" s="141"/>
      <c r="D30" s="128"/>
      <c r="E30" s="128">
        <v>1</v>
      </c>
      <c r="F30" s="131" t="s">
        <v>615</v>
      </c>
      <c r="G30" s="128" t="s">
        <v>303</v>
      </c>
      <c r="H30" s="128"/>
      <c r="I30" s="128"/>
      <c r="J30" s="128">
        <v>1</v>
      </c>
      <c r="K30" s="128">
        <v>1</v>
      </c>
      <c r="L30" s="128">
        <v>1</v>
      </c>
      <c r="M30" s="131"/>
      <c r="N30" s="131"/>
      <c r="O30" s="131"/>
      <c r="P30" s="131"/>
      <c r="Q30" s="131"/>
      <c r="R30" s="131"/>
      <c r="S30" s="131"/>
      <c r="T30" s="131"/>
      <c r="U30" s="131"/>
      <c r="V30" s="131"/>
      <c r="W30" s="131"/>
      <c r="X30" s="131"/>
      <c r="Y30" s="131"/>
      <c r="Z30" s="131"/>
      <c r="AA30" s="131"/>
      <c r="AB30" s="131"/>
    </row>
    <row r="31" spans="1:28" ht="15.75" customHeight="1">
      <c r="A31" s="264" t="str">
        <f>HYPERLINK("https://www.firstinspires.org/resource-library/frc/lead-team-queuer","Lead Team Queuer")</f>
        <v>Lead Team Queuer</v>
      </c>
      <c r="B31" s="141">
        <v>19</v>
      </c>
      <c r="C31" s="141" t="s">
        <v>299</v>
      </c>
      <c r="D31" s="128"/>
      <c r="E31" s="128">
        <v>1</v>
      </c>
      <c r="F31" s="131" t="s">
        <v>616</v>
      </c>
      <c r="G31" s="128" t="s">
        <v>303</v>
      </c>
      <c r="H31" s="128"/>
      <c r="I31" s="128">
        <v>1</v>
      </c>
      <c r="J31" s="128">
        <v>1</v>
      </c>
      <c r="K31" s="128">
        <v>1</v>
      </c>
      <c r="L31" s="128">
        <v>1</v>
      </c>
      <c r="M31" s="131"/>
      <c r="N31" s="131"/>
      <c r="O31" s="131"/>
      <c r="P31" s="131"/>
      <c r="Q31" s="131"/>
      <c r="R31" s="131"/>
      <c r="S31" s="131"/>
      <c r="T31" s="131"/>
      <c r="U31" s="131"/>
      <c r="V31" s="131"/>
      <c r="W31" s="131"/>
      <c r="X31" s="131"/>
      <c r="Y31" s="131"/>
      <c r="Z31" s="131"/>
      <c r="AA31" s="131"/>
      <c r="AB31" s="131"/>
    </row>
    <row r="32" spans="1:28" ht="15.75" customHeight="1">
      <c r="A32" s="264" t="str">
        <f>HYPERLINK("https://www.firstinspires.org/resource-library/frc/scorekeeper","Scorekeeper")</f>
        <v>Scorekeeper</v>
      </c>
      <c r="B32" s="141">
        <v>19</v>
      </c>
      <c r="C32" s="141" t="s">
        <v>299</v>
      </c>
      <c r="D32" s="128"/>
      <c r="E32" s="128">
        <v>1</v>
      </c>
      <c r="F32" s="131" t="s">
        <v>617</v>
      </c>
      <c r="G32" s="128" t="s">
        <v>303</v>
      </c>
      <c r="H32" s="128"/>
      <c r="I32" s="128">
        <v>1</v>
      </c>
      <c r="J32" s="128">
        <v>1</v>
      </c>
      <c r="K32" s="128">
        <v>1</v>
      </c>
      <c r="L32" s="128">
        <v>1</v>
      </c>
      <c r="M32" s="131"/>
      <c r="N32" s="131"/>
      <c r="O32" s="131"/>
      <c r="P32" s="131"/>
      <c r="Q32" s="131"/>
      <c r="R32" s="131"/>
      <c r="S32" s="131"/>
      <c r="T32" s="131"/>
      <c r="U32" s="131"/>
      <c r="V32" s="131"/>
      <c r="W32" s="131"/>
      <c r="X32" s="131"/>
      <c r="Y32" s="131"/>
      <c r="Z32" s="131"/>
      <c r="AA32" s="131"/>
      <c r="AB32" s="131"/>
    </row>
    <row r="33" spans="1:28" ht="15.75" customHeight="1">
      <c r="A33" s="265" t="s">
        <v>618</v>
      </c>
      <c r="B33" s="141"/>
      <c r="C33" s="141"/>
      <c r="D33" s="128"/>
      <c r="E33" s="128"/>
      <c r="F33" s="828" t="s">
        <v>597</v>
      </c>
      <c r="G33" s="799"/>
      <c r="H33" s="799"/>
      <c r="I33" s="799"/>
      <c r="J33" s="799"/>
      <c r="K33" s="799"/>
      <c r="L33" s="799"/>
      <c r="M33" s="131"/>
      <c r="N33" s="131"/>
      <c r="O33" s="131"/>
      <c r="P33" s="131"/>
      <c r="Q33" s="131"/>
      <c r="R33" s="131"/>
      <c r="S33" s="131"/>
      <c r="T33" s="131"/>
      <c r="U33" s="131"/>
      <c r="V33" s="131"/>
      <c r="W33" s="131"/>
      <c r="X33" s="131"/>
      <c r="Y33" s="131"/>
      <c r="Z33" s="131"/>
      <c r="AA33" s="131"/>
      <c r="AB33" s="131"/>
    </row>
    <row r="34" spans="1:28" ht="15.75" customHeight="1">
      <c r="A34" s="266" t="s">
        <v>619</v>
      </c>
      <c r="B34" s="141">
        <v>19</v>
      </c>
      <c r="C34" s="141"/>
      <c r="D34" s="128">
        <v>1</v>
      </c>
      <c r="E34" s="128">
        <v>1</v>
      </c>
      <c r="F34" s="131" t="s">
        <v>620</v>
      </c>
      <c r="G34" s="128" t="s">
        <v>303</v>
      </c>
      <c r="H34" s="128"/>
      <c r="I34" s="128"/>
      <c r="J34" s="128">
        <v>1</v>
      </c>
      <c r="K34" s="128">
        <v>1</v>
      </c>
      <c r="L34" s="128">
        <v>1</v>
      </c>
      <c r="M34" s="131"/>
      <c r="N34" s="131"/>
      <c r="O34" s="131"/>
      <c r="P34" s="131"/>
      <c r="Q34" s="131"/>
      <c r="R34" s="131"/>
      <c r="S34" s="131"/>
      <c r="T34" s="131"/>
      <c r="U34" s="131"/>
      <c r="V34" s="131"/>
      <c r="W34" s="131"/>
      <c r="X34" s="131"/>
      <c r="Y34" s="131"/>
      <c r="Z34" s="131"/>
      <c r="AA34" s="131"/>
      <c r="AB34" s="131"/>
    </row>
    <row r="35" spans="1:28" ht="15.75" customHeight="1">
      <c r="A35" s="149" t="s">
        <v>621</v>
      </c>
      <c r="B35" s="141">
        <v>19</v>
      </c>
      <c r="C35" s="141" t="s">
        <v>299</v>
      </c>
      <c r="D35" s="128">
        <v>1</v>
      </c>
      <c r="E35" s="128">
        <v>1</v>
      </c>
      <c r="F35" s="131" t="s">
        <v>622</v>
      </c>
      <c r="G35" s="128" t="s">
        <v>303</v>
      </c>
      <c r="H35" s="128"/>
      <c r="I35" s="128">
        <v>1</v>
      </c>
      <c r="J35" s="128">
        <v>1</v>
      </c>
      <c r="K35" s="128">
        <v>1</v>
      </c>
      <c r="L35" s="128">
        <v>1</v>
      </c>
      <c r="M35" s="131"/>
      <c r="N35" s="131"/>
      <c r="O35" s="131"/>
      <c r="P35" s="131"/>
      <c r="Q35" s="131"/>
      <c r="R35" s="131"/>
      <c r="S35" s="131"/>
      <c r="T35" s="131"/>
      <c r="U35" s="131"/>
      <c r="V35" s="131"/>
      <c r="W35" s="131"/>
      <c r="X35" s="131"/>
      <c r="Y35" s="131"/>
      <c r="Z35" s="131"/>
      <c r="AA35" s="131"/>
      <c r="AB35" s="131"/>
    </row>
    <row r="36" spans="1:28" ht="15.75" customHeight="1">
      <c r="A36" s="149" t="s">
        <v>623</v>
      </c>
      <c r="B36" s="141">
        <v>19</v>
      </c>
      <c r="C36" s="141"/>
      <c r="D36" s="128"/>
      <c r="E36" s="128">
        <v>1</v>
      </c>
      <c r="F36" s="131" t="s">
        <v>624</v>
      </c>
      <c r="G36" s="128"/>
      <c r="H36" s="128">
        <v>1</v>
      </c>
      <c r="I36" s="128"/>
      <c r="J36" s="128">
        <v>1</v>
      </c>
      <c r="K36" s="128">
        <v>1</v>
      </c>
      <c r="L36" s="128">
        <v>1</v>
      </c>
      <c r="M36" s="131"/>
      <c r="N36" s="131"/>
      <c r="O36" s="131"/>
      <c r="P36" s="131"/>
      <c r="Q36" s="131"/>
      <c r="R36" s="131"/>
      <c r="S36" s="131"/>
      <c r="T36" s="131"/>
      <c r="U36" s="131"/>
      <c r="V36" s="131"/>
      <c r="W36" s="131"/>
      <c r="X36" s="131"/>
      <c r="Y36" s="131"/>
      <c r="Z36" s="131"/>
      <c r="AA36" s="131"/>
      <c r="AB36" s="131"/>
    </row>
    <row r="37" spans="1:28" ht="15.75" customHeight="1">
      <c r="A37" s="264" t="str">
        <f>HYPERLINK("https://www.firstinspires.org/resource-library/frc/pit-administration-support","Pit Administration Support and Spare Parts")</f>
        <v>Pit Administration Support and Spare Parts</v>
      </c>
      <c r="B37" s="141">
        <v>19</v>
      </c>
      <c r="C37" s="141" t="s">
        <v>299</v>
      </c>
      <c r="D37" s="128">
        <v>1</v>
      </c>
      <c r="E37" s="128">
        <v>1</v>
      </c>
      <c r="F37" s="131" t="s">
        <v>625</v>
      </c>
      <c r="G37" s="128" t="s">
        <v>303</v>
      </c>
      <c r="H37" s="128"/>
      <c r="I37" s="128">
        <v>2</v>
      </c>
      <c r="J37" s="128">
        <v>2</v>
      </c>
      <c r="K37" s="128">
        <v>2</v>
      </c>
      <c r="L37" s="128">
        <v>2</v>
      </c>
      <c r="M37" s="131"/>
      <c r="N37" s="131"/>
      <c r="O37" s="131"/>
      <c r="P37" s="131"/>
      <c r="Q37" s="131"/>
      <c r="R37" s="131"/>
      <c r="S37" s="131"/>
      <c r="T37" s="131"/>
      <c r="U37" s="131"/>
      <c r="V37" s="131"/>
      <c r="W37" s="131"/>
      <c r="X37" s="131"/>
      <c r="Y37" s="131"/>
      <c r="Z37" s="131"/>
      <c r="AA37" s="131"/>
      <c r="AB37" s="131"/>
    </row>
    <row r="38" spans="1:28" ht="15.75" customHeight="1">
      <c r="A38" s="264" t="str">
        <f>HYPERLINK("https://www.firstinspires.org/resource-library/frc/pit-announcer","Pit Announcer")</f>
        <v>Pit Announcer</v>
      </c>
      <c r="B38" s="141">
        <v>18</v>
      </c>
      <c r="C38" s="141">
        <v>1</v>
      </c>
      <c r="D38" s="128">
        <v>1</v>
      </c>
      <c r="E38" s="128">
        <v>1</v>
      </c>
      <c r="F38" s="131" t="s">
        <v>626</v>
      </c>
      <c r="G38" s="128" t="s">
        <v>303</v>
      </c>
      <c r="H38" s="128"/>
      <c r="I38" s="128"/>
      <c r="J38" s="128">
        <v>1</v>
      </c>
      <c r="K38" s="128">
        <v>1</v>
      </c>
      <c r="L38" s="128">
        <v>1</v>
      </c>
      <c r="M38" s="131"/>
      <c r="N38" s="131"/>
      <c r="O38" s="131"/>
      <c r="P38" s="131"/>
      <c r="Q38" s="131"/>
      <c r="R38" s="131"/>
      <c r="S38" s="131"/>
      <c r="T38" s="131"/>
      <c r="U38" s="131"/>
      <c r="V38" s="131"/>
      <c r="W38" s="131"/>
      <c r="X38" s="131"/>
      <c r="Y38" s="131"/>
      <c r="Z38" s="131"/>
      <c r="AA38" s="131"/>
      <c r="AB38" s="131"/>
    </row>
    <row r="39" spans="1:28" ht="15.75" customHeight="1">
      <c r="A39" s="266" t="s">
        <v>627</v>
      </c>
      <c r="B39" s="141">
        <v>18</v>
      </c>
      <c r="C39" s="141"/>
      <c r="D39" s="128">
        <v>1</v>
      </c>
      <c r="E39" s="128">
        <v>1</v>
      </c>
      <c r="F39" s="145" t="s">
        <v>628</v>
      </c>
      <c r="G39" s="128" t="s">
        <v>303</v>
      </c>
      <c r="H39" s="128"/>
      <c r="I39" s="128"/>
      <c r="J39" s="128">
        <v>1</v>
      </c>
      <c r="K39" s="128"/>
      <c r="L39" s="128"/>
      <c r="M39" s="131"/>
      <c r="N39" s="131"/>
      <c r="O39" s="131"/>
      <c r="P39" s="131"/>
      <c r="Q39" s="131"/>
      <c r="R39" s="131"/>
      <c r="S39" s="131"/>
      <c r="T39" s="131"/>
      <c r="U39" s="131"/>
      <c r="V39" s="131"/>
      <c r="W39" s="131"/>
      <c r="X39" s="131"/>
      <c r="Y39" s="131"/>
      <c r="Z39" s="131"/>
      <c r="AA39" s="131"/>
      <c r="AB39" s="131"/>
    </row>
    <row r="40" spans="1:28" ht="15.75" customHeight="1">
      <c r="A40" s="266" t="s">
        <v>629</v>
      </c>
      <c r="B40" s="141">
        <v>18</v>
      </c>
      <c r="C40" s="141"/>
      <c r="D40" s="128"/>
      <c r="E40" s="128">
        <v>1</v>
      </c>
      <c r="F40" s="131" t="s">
        <v>630</v>
      </c>
      <c r="G40" s="128" t="s">
        <v>303</v>
      </c>
      <c r="H40" s="128"/>
      <c r="I40" s="128"/>
      <c r="J40" s="128">
        <v>1</v>
      </c>
      <c r="K40" s="128">
        <v>1</v>
      </c>
      <c r="L40" s="128">
        <v>1</v>
      </c>
      <c r="M40" s="131"/>
      <c r="N40" s="131"/>
      <c r="O40" s="131"/>
      <c r="P40" s="131"/>
      <c r="Q40" s="131"/>
      <c r="R40" s="131"/>
      <c r="S40" s="131"/>
      <c r="T40" s="131"/>
      <c r="U40" s="131"/>
      <c r="V40" s="131"/>
      <c r="W40" s="131"/>
      <c r="X40" s="131"/>
      <c r="Y40" s="131"/>
      <c r="Z40" s="131"/>
      <c r="AA40" s="131"/>
      <c r="AB40" s="131"/>
    </row>
    <row r="41" spans="1:28" ht="15.75" customHeight="1">
      <c r="A41" s="266" t="s">
        <v>631</v>
      </c>
      <c r="B41" s="141">
        <v>18</v>
      </c>
      <c r="C41" s="141"/>
      <c r="D41" s="128"/>
      <c r="E41" s="128">
        <v>1</v>
      </c>
      <c r="F41" s="131" t="s">
        <v>632</v>
      </c>
      <c r="G41" s="128" t="s">
        <v>303</v>
      </c>
      <c r="H41" s="128"/>
      <c r="I41" s="128"/>
      <c r="J41" s="128">
        <v>1</v>
      </c>
      <c r="K41" s="128">
        <v>1</v>
      </c>
      <c r="L41" s="128">
        <v>1</v>
      </c>
      <c r="M41" s="131"/>
      <c r="N41" s="131"/>
      <c r="O41" s="131"/>
      <c r="P41" s="131"/>
      <c r="Q41" s="131"/>
      <c r="R41" s="131"/>
      <c r="S41" s="131"/>
      <c r="T41" s="131"/>
      <c r="U41" s="131"/>
      <c r="V41" s="131"/>
      <c r="W41" s="131"/>
      <c r="X41" s="131"/>
      <c r="Y41" s="131"/>
      <c r="Z41" s="131"/>
      <c r="AA41" s="131"/>
      <c r="AB41" s="131"/>
    </row>
    <row r="42" spans="1:28" ht="15.75" customHeight="1">
      <c r="A42" s="266" t="s">
        <v>633</v>
      </c>
      <c r="B42" s="141">
        <v>18</v>
      </c>
      <c r="C42" s="141"/>
      <c r="D42" s="128"/>
      <c r="E42" s="128">
        <v>1</v>
      </c>
      <c r="F42" s="131" t="s">
        <v>634</v>
      </c>
      <c r="G42" s="128" t="s">
        <v>303</v>
      </c>
      <c r="H42" s="128"/>
      <c r="I42" s="128"/>
      <c r="J42" s="128">
        <v>1</v>
      </c>
      <c r="K42" s="128">
        <v>1</v>
      </c>
      <c r="L42" s="128">
        <v>1</v>
      </c>
      <c r="M42" s="131"/>
      <c r="N42" s="131"/>
      <c r="O42" s="131"/>
      <c r="P42" s="131"/>
      <c r="Q42" s="131"/>
      <c r="R42" s="131"/>
      <c r="S42" s="131"/>
      <c r="T42" s="131"/>
      <c r="U42" s="131"/>
      <c r="V42" s="131"/>
      <c r="W42" s="131"/>
      <c r="X42" s="131"/>
      <c r="Y42" s="131"/>
      <c r="Z42" s="131"/>
      <c r="AA42" s="131"/>
      <c r="AB42" s="131"/>
    </row>
    <row r="43" spans="1:28" ht="15.75" customHeight="1">
      <c r="A43" s="266" t="s">
        <v>635</v>
      </c>
      <c r="B43" s="141">
        <v>18</v>
      </c>
      <c r="C43" s="141"/>
      <c r="D43" s="128"/>
      <c r="E43" s="128">
        <v>1</v>
      </c>
      <c r="F43" s="131" t="s">
        <v>636</v>
      </c>
      <c r="G43" s="128" t="s">
        <v>303</v>
      </c>
      <c r="H43" s="128"/>
      <c r="I43" s="128"/>
      <c r="J43" s="128">
        <v>1</v>
      </c>
      <c r="K43" s="128">
        <v>1</v>
      </c>
      <c r="L43" s="128">
        <v>1</v>
      </c>
      <c r="M43" s="131"/>
      <c r="N43" s="131"/>
      <c r="O43" s="131"/>
      <c r="P43" s="131"/>
      <c r="Q43" s="131"/>
      <c r="R43" s="131"/>
      <c r="S43" s="131"/>
      <c r="T43" s="131"/>
      <c r="U43" s="131"/>
      <c r="V43" s="131"/>
      <c r="W43" s="131"/>
      <c r="X43" s="131"/>
      <c r="Y43" s="131"/>
      <c r="Z43" s="131"/>
      <c r="AA43" s="131"/>
      <c r="AB43" s="131"/>
    </row>
    <row r="44" spans="1:28" ht="15.75" customHeight="1">
      <c r="A44" s="266" t="s">
        <v>637</v>
      </c>
      <c r="B44" s="141">
        <v>18</v>
      </c>
      <c r="C44" s="141"/>
      <c r="D44" s="128"/>
      <c r="E44" s="128">
        <v>1</v>
      </c>
      <c r="F44" s="131" t="s">
        <v>638</v>
      </c>
      <c r="G44" s="128" t="s">
        <v>303</v>
      </c>
      <c r="H44" s="128"/>
      <c r="I44" s="128"/>
      <c r="J44" s="128">
        <v>1</v>
      </c>
      <c r="K44" s="128">
        <v>1</v>
      </c>
      <c r="L44" s="128">
        <v>1</v>
      </c>
      <c r="M44" s="131"/>
      <c r="N44" s="131"/>
      <c r="O44" s="131"/>
      <c r="P44" s="131"/>
      <c r="Q44" s="131"/>
      <c r="R44" s="131"/>
      <c r="S44" s="131"/>
      <c r="T44" s="131"/>
      <c r="U44" s="131"/>
      <c r="V44" s="131"/>
      <c r="W44" s="131"/>
      <c r="X44" s="131"/>
      <c r="Y44" s="131"/>
      <c r="Z44" s="131"/>
      <c r="AA44" s="131"/>
      <c r="AB44" s="131"/>
    </row>
    <row r="45" spans="1:28" ht="15.75" customHeight="1">
      <c r="A45" s="266" t="s">
        <v>639</v>
      </c>
      <c r="B45" s="141">
        <v>18</v>
      </c>
      <c r="C45" s="141"/>
      <c r="D45" s="128"/>
      <c r="E45" s="128">
        <v>1</v>
      </c>
      <c r="F45" s="131" t="s">
        <v>640</v>
      </c>
      <c r="G45" s="128" t="s">
        <v>303</v>
      </c>
      <c r="H45" s="128"/>
      <c r="I45" s="128"/>
      <c r="J45" s="128">
        <v>1</v>
      </c>
      <c r="K45" s="128">
        <v>1</v>
      </c>
      <c r="L45" s="128">
        <v>1</v>
      </c>
      <c r="M45" s="131"/>
      <c r="N45" s="131"/>
      <c r="O45" s="131"/>
      <c r="P45" s="131"/>
      <c r="Q45" s="131"/>
      <c r="R45" s="131"/>
      <c r="S45" s="131"/>
      <c r="T45" s="131"/>
      <c r="U45" s="131"/>
      <c r="V45" s="131"/>
      <c r="W45" s="131"/>
      <c r="X45" s="131"/>
      <c r="Y45" s="131"/>
      <c r="Z45" s="131"/>
      <c r="AA45" s="131"/>
      <c r="AB45" s="131"/>
    </row>
    <row r="46" spans="1:28" ht="15.75" customHeight="1">
      <c r="A46" s="266" t="s">
        <v>641</v>
      </c>
      <c r="B46" s="141">
        <v>18</v>
      </c>
      <c r="C46" s="141"/>
      <c r="D46" s="128"/>
      <c r="E46" s="128">
        <v>1</v>
      </c>
      <c r="F46" s="145" t="s">
        <v>642</v>
      </c>
      <c r="G46" s="128" t="s">
        <v>303</v>
      </c>
      <c r="H46" s="128"/>
      <c r="I46" s="128"/>
      <c r="J46" s="128">
        <v>1</v>
      </c>
      <c r="K46" s="128">
        <v>1</v>
      </c>
      <c r="L46" s="128">
        <v>1</v>
      </c>
      <c r="M46" s="131"/>
      <c r="N46" s="131"/>
      <c r="O46" s="131"/>
      <c r="P46" s="131"/>
      <c r="Q46" s="131"/>
      <c r="R46" s="131"/>
      <c r="S46" s="131"/>
      <c r="T46" s="131"/>
      <c r="U46" s="131"/>
      <c r="V46" s="131"/>
      <c r="W46" s="131"/>
      <c r="X46" s="131"/>
      <c r="Y46" s="131"/>
      <c r="Z46" s="131"/>
      <c r="AA46" s="131"/>
      <c r="AB46" s="131"/>
    </row>
    <row r="47" spans="1:28" ht="15.75" customHeight="1">
      <c r="A47" s="266" t="s">
        <v>643</v>
      </c>
      <c r="B47" s="141">
        <v>18</v>
      </c>
      <c r="C47" s="141"/>
      <c r="D47" s="128"/>
      <c r="E47" s="128">
        <v>1</v>
      </c>
      <c r="F47" s="131" t="s">
        <v>644</v>
      </c>
      <c r="G47" s="128" t="s">
        <v>303</v>
      </c>
      <c r="H47" s="128"/>
      <c r="I47" s="128"/>
      <c r="J47" s="128">
        <v>1</v>
      </c>
      <c r="K47" s="128">
        <v>1</v>
      </c>
      <c r="L47" s="128">
        <v>1</v>
      </c>
      <c r="M47" s="131"/>
      <c r="N47" s="131"/>
      <c r="O47" s="131"/>
      <c r="P47" s="131"/>
      <c r="Q47" s="131"/>
      <c r="R47" s="131"/>
      <c r="S47" s="131"/>
      <c r="T47" s="131"/>
      <c r="U47" s="131"/>
      <c r="V47" s="131"/>
      <c r="W47" s="131"/>
      <c r="X47" s="131"/>
      <c r="Y47" s="131"/>
      <c r="Z47" s="131"/>
      <c r="AA47" s="131"/>
      <c r="AB47" s="131"/>
    </row>
    <row r="48" spans="1:28" ht="15.75" customHeight="1">
      <c r="A48" s="266" t="s">
        <v>645</v>
      </c>
      <c r="B48" s="141">
        <v>18</v>
      </c>
      <c r="C48" s="141"/>
      <c r="D48" s="128"/>
      <c r="E48" s="128">
        <v>1</v>
      </c>
      <c r="F48" s="131" t="s">
        <v>646</v>
      </c>
      <c r="G48" s="128" t="s">
        <v>303</v>
      </c>
      <c r="H48" s="128"/>
      <c r="I48" s="128"/>
      <c r="J48" s="128">
        <v>1</v>
      </c>
      <c r="K48" s="128">
        <v>1</v>
      </c>
      <c r="L48" s="128">
        <v>1</v>
      </c>
      <c r="M48" s="131"/>
      <c r="N48" s="131"/>
      <c r="O48" s="131"/>
      <c r="P48" s="131"/>
      <c r="Q48" s="131"/>
      <c r="R48" s="131"/>
      <c r="S48" s="131"/>
      <c r="T48" s="131"/>
      <c r="U48" s="131"/>
      <c r="V48" s="131"/>
      <c r="W48" s="131"/>
      <c r="X48" s="131"/>
      <c r="Y48" s="131"/>
      <c r="Z48" s="131"/>
      <c r="AA48" s="131"/>
      <c r="AB48" s="131"/>
    </row>
    <row r="49" spans="1:28" ht="15.75" customHeight="1">
      <c r="A49" s="266" t="s">
        <v>647</v>
      </c>
      <c r="B49" s="141"/>
      <c r="C49" s="141"/>
      <c r="D49" s="128"/>
      <c r="E49" s="128">
        <v>1</v>
      </c>
      <c r="F49" s="131" t="s">
        <v>398</v>
      </c>
      <c r="G49" s="128"/>
      <c r="H49" s="128"/>
      <c r="I49" s="128"/>
      <c r="J49" s="128"/>
      <c r="K49" s="128"/>
      <c r="L49" s="128"/>
      <c r="M49" s="131"/>
      <c r="N49" s="131"/>
      <c r="O49" s="131"/>
      <c r="P49" s="131"/>
      <c r="Q49" s="131"/>
      <c r="R49" s="131"/>
      <c r="S49" s="131"/>
      <c r="T49" s="131"/>
      <c r="U49" s="131"/>
      <c r="V49" s="131"/>
      <c r="W49" s="131"/>
      <c r="X49" s="131"/>
      <c r="Y49" s="131"/>
      <c r="Z49" s="131"/>
      <c r="AA49" s="131"/>
      <c r="AB49" s="131"/>
    </row>
    <row r="50" spans="1:28" ht="15.75" customHeight="1">
      <c r="A50" s="266" t="s">
        <v>320</v>
      </c>
      <c r="B50" s="141"/>
      <c r="C50" s="141" t="s">
        <v>299</v>
      </c>
      <c r="D50" s="128">
        <v>1</v>
      </c>
      <c r="E50" s="128">
        <v>1</v>
      </c>
      <c r="F50" s="131" t="s">
        <v>648</v>
      </c>
      <c r="G50" s="128"/>
      <c r="H50" s="128"/>
      <c r="I50" s="128"/>
      <c r="J50" s="128"/>
      <c r="K50" s="128"/>
      <c r="L50" s="128"/>
      <c r="M50" s="131"/>
      <c r="N50" s="131"/>
      <c r="O50" s="131"/>
      <c r="P50" s="131"/>
      <c r="Q50" s="131"/>
      <c r="R50" s="131"/>
      <c r="S50" s="131"/>
      <c r="T50" s="131"/>
      <c r="U50" s="131"/>
      <c r="V50" s="131"/>
      <c r="W50" s="131"/>
      <c r="X50" s="131"/>
      <c r="Y50" s="131"/>
      <c r="Z50" s="131"/>
      <c r="AA50" s="131"/>
      <c r="AB50" s="131"/>
    </row>
    <row r="51" spans="1:28" ht="15.75" customHeight="1">
      <c r="A51" s="266" t="s">
        <v>321</v>
      </c>
      <c r="B51" s="141"/>
      <c r="C51" s="141" t="s">
        <v>299</v>
      </c>
      <c r="D51" s="128">
        <v>1</v>
      </c>
      <c r="E51" s="128">
        <v>1</v>
      </c>
      <c r="F51" s="131" t="s">
        <v>649</v>
      </c>
      <c r="G51" s="128" t="s">
        <v>303</v>
      </c>
      <c r="H51" s="128"/>
      <c r="I51" s="128"/>
      <c r="J51" s="128">
        <v>1</v>
      </c>
      <c r="K51" s="128">
        <v>1</v>
      </c>
      <c r="L51" s="128">
        <v>1</v>
      </c>
      <c r="M51" s="131"/>
      <c r="N51" s="131"/>
      <c r="O51" s="131"/>
      <c r="P51" s="131"/>
      <c r="Q51" s="131"/>
      <c r="R51" s="131"/>
      <c r="S51" s="131"/>
      <c r="T51" s="131"/>
      <c r="U51" s="131"/>
      <c r="V51" s="131"/>
      <c r="W51" s="131"/>
      <c r="X51" s="131"/>
      <c r="Y51" s="131"/>
      <c r="Z51" s="131"/>
      <c r="AA51" s="131"/>
      <c r="AB51" s="131"/>
    </row>
    <row r="52" spans="1:28" ht="15.75" customHeight="1">
      <c r="A52" s="144" t="s">
        <v>650</v>
      </c>
      <c r="B52" s="141"/>
      <c r="C52" s="141" t="s">
        <v>299</v>
      </c>
      <c r="D52" s="128"/>
      <c r="E52" s="128">
        <v>1</v>
      </c>
      <c r="F52" s="137" t="str">
        <f ca="1">IFERROR(__xludf.DUMMYFUNCTION("importrange(""https://docs.google.com/spreadsheets/d/1keAA9fnYHOyv54GNIC36o9IKuc4WcIvjR5Ru7ixW0Es/edit?usp=sharing"",""Volunteers!k74"")"),"#REF!")</f>
        <v>#REF!</v>
      </c>
      <c r="G52" s="128"/>
      <c r="H52" s="128"/>
      <c r="I52" s="128"/>
      <c r="J52" s="128"/>
      <c r="K52" s="128"/>
      <c r="L52" s="128"/>
      <c r="M52" s="131"/>
      <c r="N52" s="131"/>
      <c r="O52" s="131"/>
      <c r="P52" s="131"/>
      <c r="Q52" s="131"/>
      <c r="R52" s="131"/>
      <c r="S52" s="131"/>
      <c r="T52" s="131"/>
      <c r="U52" s="131"/>
      <c r="V52" s="131"/>
      <c r="W52" s="131"/>
      <c r="X52" s="131"/>
      <c r="Y52" s="131"/>
      <c r="Z52" s="131"/>
      <c r="AA52" s="131"/>
      <c r="AB52" s="131"/>
    </row>
    <row r="53" spans="1:28" ht="15.75" customHeight="1">
      <c r="A53" s="146" t="s">
        <v>651</v>
      </c>
      <c r="B53" s="141"/>
      <c r="C53" s="141" t="s">
        <v>299</v>
      </c>
      <c r="D53" s="128"/>
      <c r="E53" s="128">
        <v>1</v>
      </c>
      <c r="F53" s="137" t="str">
        <f ca="1">IFERROR(__xludf.DUMMYFUNCTION("importrange(""https://docs.google.com/spreadsheets/d/1keAA9fnYHOyv54GNIC36o9IKuc4WcIvjR5Ru7ixW0Es/edit?usp=sharing"",""Volunteers!k75"")"),"#REF!")</f>
        <v>#REF!</v>
      </c>
      <c r="G53" s="128"/>
      <c r="H53" s="128"/>
      <c r="I53" s="128"/>
      <c r="J53" s="128"/>
      <c r="K53" s="128"/>
      <c r="L53" s="128"/>
      <c r="M53" s="131"/>
      <c r="N53" s="131"/>
      <c r="O53" s="131"/>
      <c r="P53" s="131"/>
      <c r="Q53" s="131"/>
      <c r="R53" s="131"/>
      <c r="S53" s="131"/>
      <c r="T53" s="131"/>
      <c r="U53" s="131"/>
      <c r="V53" s="131"/>
      <c r="W53" s="131"/>
      <c r="X53" s="131"/>
      <c r="Y53" s="131"/>
      <c r="Z53" s="131"/>
      <c r="AA53" s="131"/>
      <c r="AB53" s="131"/>
    </row>
    <row r="54" spans="1:28" ht="15.75" customHeight="1">
      <c r="A54" s="267" t="str">
        <f>HYPERLINK("https://www.firstinspires.org/resource-library/frc/team-queuing","Team Queuing 1 (recruit a female)")</f>
        <v>Team Queuing 1 (recruit a female)</v>
      </c>
      <c r="B54" s="141"/>
      <c r="C54" s="141"/>
      <c r="D54" s="128"/>
      <c r="E54" s="128">
        <v>1</v>
      </c>
      <c r="F54" s="131" t="s">
        <v>652</v>
      </c>
      <c r="G54" s="128" t="s">
        <v>303</v>
      </c>
      <c r="H54" s="128"/>
      <c r="I54" s="128"/>
      <c r="J54" s="128">
        <v>1</v>
      </c>
      <c r="K54" s="128">
        <v>1</v>
      </c>
      <c r="L54" s="128">
        <v>1</v>
      </c>
      <c r="M54" s="131"/>
      <c r="N54" s="131"/>
      <c r="O54" s="131"/>
      <c r="P54" s="131"/>
      <c r="Q54" s="131"/>
      <c r="R54" s="131"/>
      <c r="S54" s="131"/>
      <c r="T54" s="131"/>
      <c r="U54" s="131"/>
      <c r="V54" s="131"/>
      <c r="W54" s="131"/>
      <c r="X54" s="131"/>
      <c r="Y54" s="131"/>
      <c r="Z54" s="131"/>
      <c r="AA54" s="131"/>
      <c r="AB54" s="131"/>
    </row>
    <row r="55" spans="1:28" ht="15.75" customHeight="1">
      <c r="A55" s="267" t="str">
        <f>HYPERLINK("https://www.firstinspires.org/resource-library/frc/team-queuing","Team Queuing 2 (recruit a female)")</f>
        <v>Team Queuing 2 (recruit a female)</v>
      </c>
      <c r="B55" s="141"/>
      <c r="C55" s="141"/>
      <c r="D55" s="128"/>
      <c r="E55" s="128">
        <v>1</v>
      </c>
      <c r="F55" s="131" t="s">
        <v>653</v>
      </c>
      <c r="G55" s="128" t="s">
        <v>303</v>
      </c>
      <c r="H55" s="128"/>
      <c r="I55" s="128"/>
      <c r="J55" s="128">
        <v>1</v>
      </c>
      <c r="K55" s="128">
        <v>1</v>
      </c>
      <c r="L55" s="128">
        <v>1</v>
      </c>
      <c r="M55" s="131"/>
      <c r="N55" s="131"/>
      <c r="O55" s="131"/>
      <c r="P55" s="131"/>
      <c r="Q55" s="131"/>
      <c r="R55" s="131"/>
      <c r="S55" s="131"/>
      <c r="T55" s="131"/>
      <c r="U55" s="131"/>
      <c r="V55" s="131"/>
      <c r="W55" s="131"/>
      <c r="X55" s="131"/>
      <c r="Y55" s="131"/>
      <c r="Z55" s="131"/>
      <c r="AA55" s="131"/>
      <c r="AB55" s="131"/>
    </row>
    <row r="56" spans="1:28" ht="15.75" customHeight="1">
      <c r="A56" s="267" t="str">
        <f>HYPERLINK("https://www.firstinspires.org/resource-library/frc/team-queuing","Team Queuing 3")</f>
        <v>Team Queuing 3</v>
      </c>
      <c r="B56" s="141"/>
      <c r="C56" s="141"/>
      <c r="D56" s="128"/>
      <c r="E56" s="128">
        <v>1</v>
      </c>
      <c r="F56" s="131" t="s">
        <v>654</v>
      </c>
      <c r="G56" s="128" t="s">
        <v>303</v>
      </c>
      <c r="H56" s="128"/>
      <c r="I56" s="128"/>
      <c r="J56" s="128"/>
      <c r="K56" s="128">
        <v>1</v>
      </c>
      <c r="L56" s="128">
        <v>1</v>
      </c>
      <c r="M56" s="131"/>
      <c r="N56" s="131"/>
      <c r="O56" s="131"/>
      <c r="P56" s="131"/>
      <c r="Q56" s="131"/>
      <c r="R56" s="131"/>
      <c r="S56" s="131"/>
      <c r="T56" s="131"/>
      <c r="U56" s="131"/>
      <c r="V56" s="131"/>
      <c r="W56" s="131"/>
      <c r="X56" s="131"/>
      <c r="Y56" s="131"/>
      <c r="Z56" s="131"/>
      <c r="AA56" s="131"/>
      <c r="AB56" s="131"/>
    </row>
    <row r="57" spans="1:28" ht="15.75" customHeight="1">
      <c r="A57" s="267" t="str">
        <f>HYPERLINK("https://www.firstinspires.org/resource-library/frc/team-queuing","Team Queuing 4")</f>
        <v>Team Queuing 4</v>
      </c>
      <c r="B57" s="141"/>
      <c r="C57" s="141"/>
      <c r="D57" s="128">
        <v>1</v>
      </c>
      <c r="E57" s="128">
        <v>1</v>
      </c>
      <c r="F57" s="131" t="s">
        <v>655</v>
      </c>
      <c r="G57" s="128" t="s">
        <v>303</v>
      </c>
      <c r="H57" s="128"/>
      <c r="I57" s="128"/>
      <c r="J57" s="128">
        <v>1</v>
      </c>
      <c r="K57" s="128">
        <v>1</v>
      </c>
      <c r="L57" s="128">
        <v>1</v>
      </c>
      <c r="M57" s="131"/>
      <c r="N57" s="131"/>
      <c r="O57" s="131"/>
      <c r="P57" s="131"/>
      <c r="Q57" s="131"/>
      <c r="R57" s="131"/>
      <c r="S57" s="131"/>
      <c r="T57" s="131"/>
      <c r="U57" s="131"/>
      <c r="V57" s="131"/>
      <c r="W57" s="131"/>
      <c r="X57" s="131"/>
      <c r="Y57" s="131"/>
      <c r="Z57" s="131"/>
      <c r="AA57" s="131"/>
      <c r="AB57" s="131"/>
    </row>
    <row r="58" spans="1:28" ht="15.75" customHeight="1">
      <c r="A58" s="267" t="str">
        <f t="shared" ref="A58:A70" si="0">HYPERLINK("https://www.firstinspires.org/resource-library/frc/field-repair-reset","Field Repair/Reset ")</f>
        <v xml:space="preserve">Field Repair/Reset </v>
      </c>
      <c r="B58" s="141"/>
      <c r="C58" s="141"/>
      <c r="D58" s="128"/>
      <c r="E58" s="128">
        <v>1</v>
      </c>
      <c r="F58" s="131" t="s">
        <v>656</v>
      </c>
      <c r="G58" s="128" t="s">
        <v>303</v>
      </c>
      <c r="H58" s="128"/>
      <c r="I58" s="128"/>
      <c r="J58" s="128">
        <v>1</v>
      </c>
      <c r="K58" s="128">
        <v>1</v>
      </c>
      <c r="L58" s="128">
        <v>1</v>
      </c>
      <c r="M58" s="131"/>
      <c r="N58" s="131"/>
      <c r="O58" s="131"/>
      <c r="P58" s="131"/>
      <c r="Q58" s="131"/>
      <c r="R58" s="131"/>
      <c r="S58" s="131"/>
      <c r="T58" s="131"/>
      <c r="U58" s="131"/>
      <c r="V58" s="131"/>
      <c r="W58" s="131"/>
      <c r="X58" s="131"/>
      <c r="Y58" s="131"/>
      <c r="Z58" s="131"/>
      <c r="AA58" s="131"/>
      <c r="AB58" s="131"/>
    </row>
    <row r="59" spans="1:28" ht="15.75" customHeight="1">
      <c r="A59" s="267" t="str">
        <f t="shared" si="0"/>
        <v xml:space="preserve">Field Repair/Reset </v>
      </c>
      <c r="B59" s="141"/>
      <c r="C59" s="141"/>
      <c r="D59" s="128">
        <v>1</v>
      </c>
      <c r="E59" s="128">
        <v>1</v>
      </c>
      <c r="F59" s="131" t="s">
        <v>657</v>
      </c>
      <c r="G59" s="128" t="s">
        <v>303</v>
      </c>
      <c r="H59" s="128"/>
      <c r="I59" s="128"/>
      <c r="J59" s="128">
        <v>1</v>
      </c>
      <c r="K59" s="128">
        <v>1</v>
      </c>
      <c r="L59" s="128">
        <v>1</v>
      </c>
      <c r="M59" s="131"/>
      <c r="N59" s="131"/>
      <c r="O59" s="131"/>
      <c r="P59" s="131"/>
      <c r="Q59" s="131"/>
      <c r="R59" s="131"/>
      <c r="S59" s="131"/>
      <c r="T59" s="131"/>
      <c r="U59" s="131"/>
      <c r="V59" s="131"/>
      <c r="W59" s="131"/>
      <c r="X59" s="131"/>
      <c r="Y59" s="131"/>
      <c r="Z59" s="131"/>
      <c r="AA59" s="131"/>
      <c r="AB59" s="131"/>
    </row>
    <row r="60" spans="1:28" ht="15.75" customHeight="1">
      <c r="A60" s="267" t="str">
        <f t="shared" si="0"/>
        <v xml:space="preserve">Field Repair/Reset </v>
      </c>
      <c r="B60" s="141"/>
      <c r="C60" s="141"/>
      <c r="D60" s="128"/>
      <c r="E60" s="128">
        <v>1</v>
      </c>
      <c r="F60" s="131" t="s">
        <v>658</v>
      </c>
      <c r="G60" s="128" t="s">
        <v>303</v>
      </c>
      <c r="H60" s="128"/>
      <c r="I60" s="128"/>
      <c r="J60" s="128">
        <v>1</v>
      </c>
      <c r="K60" s="128">
        <v>1</v>
      </c>
      <c r="L60" s="128">
        <v>1</v>
      </c>
      <c r="M60" s="131"/>
      <c r="N60" s="131"/>
      <c r="O60" s="131"/>
      <c r="P60" s="131"/>
      <c r="Q60" s="131"/>
      <c r="R60" s="131"/>
      <c r="S60" s="131"/>
      <c r="T60" s="131"/>
      <c r="U60" s="131"/>
      <c r="V60" s="131"/>
      <c r="W60" s="131"/>
      <c r="X60" s="131"/>
      <c r="Y60" s="131"/>
      <c r="Z60" s="131"/>
      <c r="AA60" s="131"/>
      <c r="AB60" s="131"/>
    </row>
    <row r="61" spans="1:28" ht="15.75" customHeight="1">
      <c r="A61" s="267" t="str">
        <f t="shared" si="0"/>
        <v xml:space="preserve">Field Repair/Reset </v>
      </c>
      <c r="B61" s="141"/>
      <c r="C61" s="141"/>
      <c r="D61" s="128">
        <v>1</v>
      </c>
      <c r="E61" s="128">
        <v>1</v>
      </c>
      <c r="F61" s="131" t="s">
        <v>659</v>
      </c>
      <c r="G61" s="128" t="s">
        <v>303</v>
      </c>
      <c r="H61" s="128"/>
      <c r="I61" s="128"/>
      <c r="J61" s="128"/>
      <c r="K61" s="128">
        <v>1</v>
      </c>
      <c r="L61" s="128">
        <v>1</v>
      </c>
      <c r="M61" s="131"/>
      <c r="N61" s="131"/>
      <c r="O61" s="131"/>
      <c r="P61" s="131"/>
      <c r="Q61" s="131"/>
      <c r="R61" s="131"/>
      <c r="S61" s="131"/>
      <c r="T61" s="131"/>
      <c r="U61" s="131"/>
      <c r="V61" s="131"/>
      <c r="W61" s="131"/>
      <c r="X61" s="131"/>
      <c r="Y61" s="131"/>
      <c r="Z61" s="131"/>
      <c r="AA61" s="131"/>
      <c r="AB61" s="131"/>
    </row>
    <row r="62" spans="1:28" ht="15.75" customHeight="1">
      <c r="A62" s="267" t="str">
        <f t="shared" si="0"/>
        <v xml:space="preserve">Field Repair/Reset </v>
      </c>
      <c r="B62" s="141"/>
      <c r="C62" s="141"/>
      <c r="D62" s="128"/>
      <c r="E62" s="128">
        <v>1</v>
      </c>
      <c r="F62" s="131" t="s">
        <v>660</v>
      </c>
      <c r="G62" s="128" t="s">
        <v>303</v>
      </c>
      <c r="H62" s="128"/>
      <c r="I62" s="128"/>
      <c r="J62" s="128"/>
      <c r="K62" s="128"/>
      <c r="L62" s="128">
        <v>1</v>
      </c>
      <c r="M62" s="131"/>
      <c r="N62" s="131"/>
      <c r="O62" s="131"/>
      <c r="P62" s="131"/>
      <c r="Q62" s="131"/>
      <c r="R62" s="131"/>
      <c r="S62" s="131"/>
      <c r="T62" s="131"/>
      <c r="U62" s="131"/>
      <c r="V62" s="131"/>
      <c r="W62" s="131"/>
      <c r="X62" s="131"/>
      <c r="Y62" s="131"/>
      <c r="Z62" s="131"/>
      <c r="AA62" s="131"/>
      <c r="AB62" s="131"/>
    </row>
    <row r="63" spans="1:28" ht="15.75" customHeight="1">
      <c r="A63" s="267" t="str">
        <f t="shared" si="0"/>
        <v xml:space="preserve">Field Repair/Reset </v>
      </c>
      <c r="B63" s="141"/>
      <c r="C63" s="141"/>
      <c r="D63" s="128">
        <v>1</v>
      </c>
      <c r="E63" s="128">
        <v>1</v>
      </c>
      <c r="F63" s="131" t="s">
        <v>661</v>
      </c>
      <c r="G63" s="128" t="s">
        <v>303</v>
      </c>
      <c r="H63" s="128"/>
      <c r="I63" s="128"/>
      <c r="J63" s="128">
        <v>1</v>
      </c>
      <c r="K63" s="128">
        <v>1</v>
      </c>
      <c r="L63" s="128">
        <v>1</v>
      </c>
      <c r="M63" s="131"/>
      <c r="N63" s="131"/>
      <c r="O63" s="131"/>
      <c r="P63" s="131"/>
      <c r="Q63" s="131"/>
      <c r="R63" s="131"/>
      <c r="S63" s="131"/>
      <c r="T63" s="131"/>
      <c r="U63" s="131"/>
      <c r="V63" s="131"/>
      <c r="W63" s="131"/>
      <c r="X63" s="131"/>
      <c r="Y63" s="131"/>
      <c r="Z63" s="131"/>
      <c r="AA63" s="131"/>
      <c r="AB63" s="131"/>
    </row>
    <row r="64" spans="1:28" ht="15.75" customHeight="1">
      <c r="A64" s="267" t="str">
        <f t="shared" si="0"/>
        <v xml:space="preserve">Field Repair/Reset </v>
      </c>
      <c r="B64" s="141"/>
      <c r="C64" s="141"/>
      <c r="D64" s="128"/>
      <c r="E64" s="128">
        <v>1</v>
      </c>
      <c r="F64" s="145" t="s">
        <v>662</v>
      </c>
      <c r="G64" s="128" t="s">
        <v>303</v>
      </c>
      <c r="H64" s="128"/>
      <c r="I64" s="128"/>
      <c r="J64" s="128">
        <v>1</v>
      </c>
      <c r="K64" s="128">
        <v>1</v>
      </c>
      <c r="L64" s="128">
        <v>1</v>
      </c>
      <c r="M64" s="131"/>
      <c r="N64" s="131"/>
      <c r="O64" s="131"/>
      <c r="P64" s="131"/>
      <c r="Q64" s="131"/>
      <c r="R64" s="131"/>
      <c r="S64" s="131"/>
      <c r="T64" s="131"/>
      <c r="U64" s="131"/>
      <c r="V64" s="131"/>
      <c r="W64" s="131"/>
      <c r="X64" s="131"/>
      <c r="Y64" s="131"/>
      <c r="Z64" s="131"/>
      <c r="AA64" s="131"/>
      <c r="AB64" s="131"/>
    </row>
    <row r="65" spans="1:28" ht="15.75" customHeight="1">
      <c r="A65" s="267" t="str">
        <f t="shared" si="0"/>
        <v xml:space="preserve">Field Repair/Reset </v>
      </c>
      <c r="B65" s="141"/>
      <c r="C65" s="141"/>
      <c r="D65" s="128"/>
      <c r="E65" s="128">
        <v>1</v>
      </c>
      <c r="F65" s="131" t="s">
        <v>663</v>
      </c>
      <c r="G65" s="128" t="s">
        <v>303</v>
      </c>
      <c r="H65" s="128"/>
      <c r="I65" s="128"/>
      <c r="J65" s="128">
        <v>1</v>
      </c>
      <c r="K65" s="128">
        <v>1</v>
      </c>
      <c r="L65" s="128">
        <v>1</v>
      </c>
      <c r="M65" s="131"/>
      <c r="N65" s="131"/>
      <c r="O65" s="131"/>
      <c r="P65" s="131"/>
      <c r="Q65" s="131"/>
      <c r="R65" s="131"/>
      <c r="S65" s="131"/>
      <c r="T65" s="131"/>
      <c r="U65" s="131"/>
      <c r="V65" s="131"/>
      <c r="W65" s="131"/>
      <c r="X65" s="131"/>
      <c r="Y65" s="131"/>
      <c r="Z65" s="131"/>
      <c r="AA65" s="131"/>
      <c r="AB65" s="131"/>
    </row>
    <row r="66" spans="1:28" ht="15.75" customHeight="1">
      <c r="A66" s="267" t="str">
        <f t="shared" si="0"/>
        <v xml:space="preserve">Field Repair/Reset </v>
      </c>
      <c r="B66" s="141"/>
      <c r="C66" s="141"/>
      <c r="D66" s="128"/>
      <c r="E66" s="128">
        <v>1</v>
      </c>
      <c r="F66" s="131" t="s">
        <v>664</v>
      </c>
      <c r="G66" s="128" t="s">
        <v>303</v>
      </c>
      <c r="H66" s="128"/>
      <c r="I66" s="128">
        <v>1</v>
      </c>
      <c r="J66" s="128">
        <v>1</v>
      </c>
      <c r="K66" s="128">
        <v>1</v>
      </c>
      <c r="L66" s="128">
        <v>1</v>
      </c>
      <c r="M66" s="131"/>
      <c r="N66" s="131"/>
      <c r="O66" s="131"/>
      <c r="P66" s="131"/>
      <c r="Q66" s="131"/>
      <c r="R66" s="131"/>
      <c r="S66" s="131"/>
      <c r="T66" s="131"/>
      <c r="U66" s="131"/>
      <c r="V66" s="131"/>
      <c r="W66" s="131"/>
      <c r="X66" s="131"/>
      <c r="Y66" s="131"/>
      <c r="Z66" s="131"/>
      <c r="AA66" s="131"/>
      <c r="AB66" s="131"/>
    </row>
    <row r="67" spans="1:28" ht="15.75" customHeight="1">
      <c r="A67" s="267" t="str">
        <f t="shared" si="0"/>
        <v xml:space="preserve">Field Repair/Reset </v>
      </c>
      <c r="B67" s="141"/>
      <c r="C67" s="141"/>
      <c r="D67" s="128"/>
      <c r="E67" s="128">
        <v>1</v>
      </c>
      <c r="F67" s="131" t="s">
        <v>665</v>
      </c>
      <c r="G67" s="128" t="s">
        <v>303</v>
      </c>
      <c r="H67" s="128"/>
      <c r="I67" s="128"/>
      <c r="J67" s="128"/>
      <c r="K67" s="128">
        <v>1</v>
      </c>
      <c r="L67" s="128">
        <v>1</v>
      </c>
      <c r="M67" s="131"/>
      <c r="N67" s="131"/>
      <c r="O67" s="131"/>
      <c r="P67" s="131"/>
      <c r="Q67" s="131"/>
      <c r="R67" s="131"/>
      <c r="S67" s="131"/>
      <c r="T67" s="131"/>
      <c r="U67" s="131"/>
      <c r="V67" s="131"/>
      <c r="W67" s="131"/>
      <c r="X67" s="131"/>
      <c r="Y67" s="131"/>
      <c r="Z67" s="131"/>
      <c r="AA67" s="131"/>
      <c r="AB67" s="131"/>
    </row>
    <row r="68" spans="1:28" ht="15.75" customHeight="1">
      <c r="A68" s="267" t="str">
        <f t="shared" si="0"/>
        <v xml:space="preserve">Field Repair/Reset </v>
      </c>
      <c r="B68" s="141"/>
      <c r="C68" s="141"/>
      <c r="D68" s="128"/>
      <c r="E68" s="128">
        <v>1</v>
      </c>
      <c r="F68" s="131" t="s">
        <v>666</v>
      </c>
      <c r="G68" s="128" t="s">
        <v>303</v>
      </c>
      <c r="H68" s="128"/>
      <c r="I68" s="128"/>
      <c r="J68" s="128"/>
      <c r="K68" s="128">
        <v>1</v>
      </c>
      <c r="L68" s="128">
        <v>1</v>
      </c>
      <c r="M68" s="131"/>
      <c r="N68" s="131"/>
      <c r="O68" s="131"/>
      <c r="P68" s="131"/>
      <c r="Q68" s="131"/>
      <c r="R68" s="131"/>
      <c r="S68" s="131"/>
      <c r="T68" s="131"/>
      <c r="U68" s="131"/>
      <c r="V68" s="131"/>
      <c r="W68" s="131"/>
      <c r="X68" s="131"/>
      <c r="Y68" s="131"/>
      <c r="Z68" s="131"/>
      <c r="AA68" s="131"/>
      <c r="AB68" s="131"/>
    </row>
    <row r="69" spans="1:28" ht="15.75" customHeight="1">
      <c r="A69" s="267" t="str">
        <f t="shared" si="0"/>
        <v xml:space="preserve">Field Repair/Reset </v>
      </c>
      <c r="B69" s="141"/>
      <c r="C69" s="141"/>
      <c r="D69" s="128"/>
      <c r="E69" s="128">
        <v>1</v>
      </c>
      <c r="F69" s="131" t="s">
        <v>667</v>
      </c>
      <c r="G69" s="128" t="s">
        <v>303</v>
      </c>
      <c r="H69" s="128"/>
      <c r="I69" s="128"/>
      <c r="J69" s="128">
        <v>1</v>
      </c>
      <c r="K69" s="128">
        <v>1</v>
      </c>
      <c r="L69" s="128">
        <v>1</v>
      </c>
      <c r="M69" s="131"/>
      <c r="N69" s="131"/>
      <c r="O69" s="131"/>
      <c r="P69" s="131"/>
      <c r="Q69" s="131"/>
      <c r="R69" s="131"/>
      <c r="S69" s="131"/>
      <c r="T69" s="131"/>
      <c r="U69" s="131"/>
      <c r="V69" s="131"/>
      <c r="W69" s="131"/>
      <c r="X69" s="131"/>
      <c r="Y69" s="131"/>
      <c r="Z69" s="131"/>
      <c r="AA69" s="131"/>
      <c r="AB69" s="131"/>
    </row>
    <row r="70" spans="1:28" ht="15.75" customHeight="1">
      <c r="A70" s="267" t="str">
        <f t="shared" si="0"/>
        <v xml:space="preserve">Field Repair/Reset </v>
      </c>
      <c r="B70" s="141"/>
      <c r="C70" s="141"/>
      <c r="D70" s="128"/>
      <c r="E70" s="128">
        <v>1</v>
      </c>
      <c r="F70" s="131"/>
      <c r="G70" s="128"/>
      <c r="H70" s="128"/>
      <c r="I70" s="128"/>
      <c r="J70" s="128"/>
      <c r="K70" s="128"/>
      <c r="L70" s="128"/>
      <c r="M70" s="131"/>
      <c r="N70" s="131"/>
      <c r="O70" s="131"/>
      <c r="P70" s="131"/>
      <c r="Q70" s="131"/>
      <c r="R70" s="131"/>
      <c r="S70" s="131"/>
      <c r="T70" s="131"/>
      <c r="U70" s="131"/>
      <c r="V70" s="131"/>
      <c r="W70" s="131"/>
      <c r="X70" s="131"/>
      <c r="Y70" s="131"/>
      <c r="Z70" s="131"/>
      <c r="AA70" s="131"/>
      <c r="AB70" s="131"/>
    </row>
    <row r="71" spans="1:28" ht="15.75" customHeight="1">
      <c r="A71" s="267" t="str">
        <f t="shared" ref="A71:A72" si="1">HYPERLINK("https://www.firstinspires.org/resource-library/frc/practice-field-attendant","Practice Field Attendant")</f>
        <v>Practice Field Attendant</v>
      </c>
      <c r="B71" s="141"/>
      <c r="C71" s="141"/>
      <c r="D71" s="128"/>
      <c r="E71" s="128">
        <v>1</v>
      </c>
      <c r="F71" s="131" t="s">
        <v>668</v>
      </c>
      <c r="G71" s="128" t="s">
        <v>303</v>
      </c>
      <c r="H71" s="128"/>
      <c r="I71" s="128"/>
      <c r="J71" s="128">
        <v>1</v>
      </c>
      <c r="K71" s="128">
        <v>1</v>
      </c>
      <c r="L71" s="128">
        <v>1</v>
      </c>
      <c r="M71" s="131"/>
      <c r="N71" s="131"/>
      <c r="O71" s="131"/>
      <c r="P71" s="131"/>
      <c r="Q71" s="131"/>
      <c r="R71" s="131"/>
      <c r="S71" s="131"/>
      <c r="T71" s="131"/>
      <c r="U71" s="131"/>
      <c r="V71" s="131"/>
      <c r="W71" s="131"/>
      <c r="X71" s="131"/>
      <c r="Y71" s="131"/>
      <c r="Z71" s="131"/>
      <c r="AA71" s="131"/>
      <c r="AB71" s="131"/>
    </row>
    <row r="72" spans="1:28" ht="15.75" customHeight="1">
      <c r="A72" s="267" t="str">
        <f t="shared" si="1"/>
        <v>Practice Field Attendant</v>
      </c>
      <c r="B72" s="141"/>
      <c r="C72" s="141"/>
      <c r="D72" s="128">
        <v>1</v>
      </c>
      <c r="E72" s="128">
        <v>1</v>
      </c>
      <c r="F72" s="131" t="s">
        <v>669</v>
      </c>
      <c r="G72" s="128" t="s">
        <v>303</v>
      </c>
      <c r="H72" s="128"/>
      <c r="I72" s="128"/>
      <c r="J72" s="128">
        <v>1</v>
      </c>
      <c r="K72" s="128">
        <v>1</v>
      </c>
      <c r="L72" s="128">
        <v>1</v>
      </c>
      <c r="M72" s="131"/>
      <c r="N72" s="131"/>
      <c r="O72" s="131"/>
      <c r="P72" s="131"/>
      <c r="Q72" s="131"/>
      <c r="R72" s="131"/>
      <c r="S72" s="131"/>
      <c r="T72" s="131"/>
      <c r="U72" s="131"/>
      <c r="V72" s="131"/>
      <c r="W72" s="131"/>
      <c r="X72" s="131"/>
      <c r="Y72" s="131"/>
      <c r="Z72" s="131"/>
      <c r="AA72" s="131"/>
      <c r="AB72" s="131"/>
    </row>
    <row r="73" spans="1:28" ht="15.75" customHeight="1">
      <c r="A73" s="267" t="str">
        <f t="shared" ref="A73:A76" si="2">HYPERLINK("https://www.firstinspires.org/resource-library/frc/team-load-in-out-attendant","Team Load In /Out (Fri 1-6PM, Sun 2-9PM)")</f>
        <v>Team Load In /Out (Fri 1-6PM, Sun 2-9PM)</v>
      </c>
      <c r="B73" s="141"/>
      <c r="C73" s="141"/>
      <c r="D73" s="128"/>
      <c r="E73" s="128">
        <v>1</v>
      </c>
      <c r="F73" s="131" t="s">
        <v>670</v>
      </c>
      <c r="G73" s="128" t="s">
        <v>303</v>
      </c>
      <c r="H73" s="128"/>
      <c r="I73" s="128"/>
      <c r="J73" s="128">
        <v>1</v>
      </c>
      <c r="K73" s="128">
        <v>1</v>
      </c>
      <c r="L73" s="128">
        <v>1</v>
      </c>
      <c r="M73" s="131"/>
      <c r="N73" s="131"/>
      <c r="O73" s="131"/>
      <c r="P73" s="131"/>
      <c r="Q73" s="131"/>
      <c r="R73" s="131"/>
      <c r="S73" s="131"/>
      <c r="T73" s="131"/>
      <c r="U73" s="131"/>
      <c r="V73" s="131"/>
      <c r="W73" s="131"/>
      <c r="X73" s="131"/>
      <c r="Y73" s="131"/>
      <c r="Z73" s="131"/>
      <c r="AA73" s="131"/>
      <c r="AB73" s="131"/>
    </row>
    <row r="74" spans="1:28" ht="15.75" customHeight="1">
      <c r="A74" s="267" t="str">
        <f t="shared" si="2"/>
        <v>Team Load In /Out (Fri 1-6PM, Sun 2-9PM)</v>
      </c>
      <c r="B74" s="141"/>
      <c r="C74" s="141"/>
      <c r="D74" s="128"/>
      <c r="E74" s="128">
        <v>1</v>
      </c>
      <c r="F74" s="131"/>
      <c r="G74" s="128"/>
      <c r="H74" s="128"/>
      <c r="I74" s="128"/>
      <c r="J74" s="128"/>
      <c r="K74" s="128"/>
      <c r="L74" s="128"/>
      <c r="M74" s="131"/>
      <c r="N74" s="131"/>
      <c r="O74" s="131"/>
      <c r="P74" s="131"/>
      <c r="Q74" s="131"/>
      <c r="R74" s="131"/>
      <c r="S74" s="131"/>
      <c r="T74" s="131"/>
      <c r="U74" s="131"/>
      <c r="V74" s="131"/>
      <c r="W74" s="131"/>
      <c r="X74" s="131"/>
      <c r="Y74" s="131"/>
      <c r="Z74" s="131"/>
      <c r="AA74" s="131"/>
      <c r="AB74" s="131"/>
    </row>
    <row r="75" spans="1:28" ht="15.75" customHeight="1">
      <c r="A75" s="267" t="str">
        <f t="shared" si="2"/>
        <v>Team Load In /Out (Fri 1-6PM, Sun 2-9PM)</v>
      </c>
      <c r="B75" s="141"/>
      <c r="C75" s="141"/>
      <c r="D75" s="128"/>
      <c r="E75" s="128">
        <v>1</v>
      </c>
      <c r="F75" s="131"/>
      <c r="G75" s="128"/>
      <c r="H75" s="128"/>
      <c r="I75" s="128"/>
      <c r="J75" s="128"/>
      <c r="K75" s="128"/>
      <c r="L75" s="128"/>
      <c r="M75" s="131"/>
      <c r="N75" s="131"/>
      <c r="O75" s="131"/>
      <c r="P75" s="131"/>
      <c r="Q75" s="131"/>
      <c r="R75" s="131"/>
      <c r="S75" s="131"/>
      <c r="T75" s="131"/>
      <c r="U75" s="131"/>
      <c r="V75" s="131"/>
      <c r="W75" s="131"/>
      <c r="X75" s="131"/>
      <c r="Y75" s="131"/>
      <c r="Z75" s="131"/>
      <c r="AA75" s="131"/>
      <c r="AB75" s="131"/>
    </row>
    <row r="76" spans="1:28" ht="15.75" customHeight="1">
      <c r="A76" s="267" t="str">
        <f t="shared" si="2"/>
        <v>Team Load In /Out (Fri 1-6PM, Sun 2-9PM)</v>
      </c>
      <c r="B76" s="141"/>
      <c r="C76" s="141"/>
      <c r="D76" s="128"/>
      <c r="E76" s="128">
        <v>1</v>
      </c>
      <c r="F76" s="131"/>
      <c r="G76" s="128"/>
      <c r="H76" s="128"/>
      <c r="I76" s="128"/>
      <c r="J76" s="128"/>
      <c r="K76" s="128"/>
      <c r="L76" s="128"/>
      <c r="M76" s="131"/>
      <c r="N76" s="131"/>
      <c r="O76" s="131"/>
      <c r="P76" s="131"/>
      <c r="Q76" s="131"/>
      <c r="R76" s="131"/>
      <c r="S76" s="131"/>
      <c r="T76" s="131"/>
      <c r="U76" s="131"/>
      <c r="V76" s="131"/>
      <c r="W76" s="131"/>
      <c r="X76" s="131"/>
      <c r="Y76" s="131"/>
      <c r="Z76" s="131"/>
      <c r="AA76" s="131"/>
      <c r="AB76" s="131"/>
    </row>
    <row r="77" spans="1:28" ht="15.75" customHeight="1">
      <c r="A77" s="268" t="s">
        <v>671</v>
      </c>
      <c r="B77" s="169"/>
      <c r="C77" s="269"/>
      <c r="D77" s="131"/>
      <c r="E77" s="270">
        <v>1</v>
      </c>
      <c r="F77" s="271" t="s">
        <v>672</v>
      </c>
      <c r="G77" s="271"/>
      <c r="H77" s="271"/>
      <c r="I77" s="271"/>
      <c r="J77" s="271">
        <v>1</v>
      </c>
      <c r="K77" s="271"/>
      <c r="L77" s="271"/>
      <c r="M77" s="271"/>
      <c r="N77" s="271"/>
      <c r="O77" s="271"/>
      <c r="P77" s="131"/>
      <c r="Q77" s="131"/>
      <c r="R77" s="131"/>
      <c r="S77" s="131"/>
      <c r="T77" s="131"/>
      <c r="U77" s="131"/>
      <c r="V77" s="131"/>
      <c r="W77" s="131"/>
      <c r="X77" s="131"/>
      <c r="Y77" s="131"/>
      <c r="Z77" s="131"/>
      <c r="AA77" s="131"/>
      <c r="AB77" s="131"/>
    </row>
    <row r="78" spans="1:28" ht="15.75" customHeight="1">
      <c r="A78" s="268" t="s">
        <v>673</v>
      </c>
      <c r="B78" s="169"/>
      <c r="C78" s="269"/>
      <c r="D78" s="131"/>
      <c r="E78" s="270">
        <v>1</v>
      </c>
      <c r="F78" s="271" t="s">
        <v>674</v>
      </c>
      <c r="G78" s="271"/>
      <c r="H78" s="271"/>
      <c r="I78" s="271"/>
      <c r="J78" s="271"/>
      <c r="K78" s="271">
        <v>1</v>
      </c>
      <c r="L78" s="271">
        <v>1</v>
      </c>
      <c r="M78" s="271"/>
      <c r="N78" s="271"/>
      <c r="O78" s="271"/>
      <c r="P78" s="131"/>
      <c r="Q78" s="131"/>
      <c r="R78" s="131"/>
      <c r="S78" s="131"/>
      <c r="T78" s="131"/>
      <c r="U78" s="131"/>
      <c r="V78" s="131"/>
      <c r="W78" s="131"/>
      <c r="X78" s="131"/>
      <c r="Y78" s="131"/>
      <c r="Z78" s="131"/>
      <c r="AA78" s="131"/>
      <c r="AB78" s="131"/>
    </row>
    <row r="79" spans="1:28" ht="15.75" customHeight="1">
      <c r="A79" s="268" t="s">
        <v>675</v>
      </c>
      <c r="B79" s="169"/>
      <c r="C79" s="269"/>
      <c r="D79" s="131"/>
      <c r="E79" s="128">
        <v>1</v>
      </c>
      <c r="F79" s="271" t="s">
        <v>676</v>
      </c>
      <c r="G79" s="271"/>
      <c r="H79" s="271"/>
      <c r="I79" s="271"/>
      <c r="J79" s="271">
        <v>1</v>
      </c>
      <c r="K79" s="271">
        <v>1</v>
      </c>
      <c r="L79" s="271">
        <v>1</v>
      </c>
      <c r="M79" s="271"/>
      <c r="N79" s="271"/>
      <c r="O79" s="271"/>
      <c r="P79" s="131"/>
      <c r="Q79" s="131"/>
      <c r="R79" s="131"/>
      <c r="S79" s="131"/>
      <c r="T79" s="131"/>
      <c r="U79" s="131"/>
      <c r="V79" s="131"/>
      <c r="W79" s="131"/>
      <c r="X79" s="131"/>
      <c r="Y79" s="131"/>
      <c r="Z79" s="131"/>
      <c r="AA79" s="131"/>
      <c r="AB79" s="131"/>
    </row>
    <row r="80" spans="1:28" ht="15.75" customHeight="1">
      <c r="A80" s="268" t="s">
        <v>677</v>
      </c>
      <c r="B80" s="169"/>
      <c r="C80" s="269"/>
      <c r="D80" s="131"/>
      <c r="E80" s="131"/>
      <c r="F80" s="271"/>
      <c r="G80" s="271"/>
      <c r="H80" s="271"/>
      <c r="I80" s="271"/>
      <c r="J80" s="271"/>
      <c r="K80" s="271"/>
      <c r="L80" s="271"/>
      <c r="M80" s="271"/>
      <c r="N80" s="271"/>
      <c r="O80" s="271"/>
      <c r="P80" s="131"/>
      <c r="Q80" s="131"/>
      <c r="R80" s="131"/>
      <c r="S80" s="131"/>
      <c r="T80" s="131"/>
      <c r="U80" s="131"/>
      <c r="V80" s="131"/>
      <c r="W80" s="131"/>
      <c r="X80" s="131"/>
      <c r="Y80" s="131"/>
      <c r="Z80" s="131"/>
      <c r="AA80" s="131"/>
      <c r="AB80" s="131"/>
    </row>
    <row r="81" spans="1:28" ht="15.75" customHeight="1">
      <c r="A81" s="268" t="s">
        <v>678</v>
      </c>
      <c r="B81" s="169"/>
      <c r="C81" s="269"/>
      <c r="D81" s="131"/>
      <c r="E81" s="131"/>
      <c r="F81" s="271"/>
      <c r="G81" s="271"/>
      <c r="H81" s="271"/>
      <c r="I81" s="271"/>
      <c r="J81" s="271"/>
      <c r="K81" s="271"/>
      <c r="L81" s="271"/>
      <c r="M81" s="271"/>
      <c r="N81" s="271"/>
      <c r="O81" s="271"/>
      <c r="P81" s="131"/>
      <c r="Q81" s="131"/>
      <c r="R81" s="131"/>
      <c r="S81" s="131"/>
      <c r="T81" s="131"/>
      <c r="U81" s="131"/>
      <c r="V81" s="131"/>
      <c r="W81" s="131"/>
      <c r="X81" s="131"/>
      <c r="Y81" s="131"/>
      <c r="Z81" s="131"/>
      <c r="AA81" s="131"/>
      <c r="AB81" s="131"/>
    </row>
    <row r="82" spans="1:28" ht="15.75" customHeight="1">
      <c r="A82" s="268" t="s">
        <v>679</v>
      </c>
      <c r="B82" s="169"/>
      <c r="C82" s="269"/>
      <c r="D82" s="131"/>
      <c r="E82" s="131"/>
      <c r="F82" s="271" t="s">
        <v>616</v>
      </c>
      <c r="G82" s="271"/>
      <c r="H82" s="271"/>
      <c r="I82" s="271">
        <v>1</v>
      </c>
      <c r="J82" s="271"/>
      <c r="K82" s="271"/>
      <c r="L82" s="271"/>
      <c r="M82" s="271"/>
      <c r="N82" s="271"/>
      <c r="O82" s="271"/>
      <c r="P82" s="131"/>
      <c r="Q82" s="131"/>
      <c r="R82" s="131"/>
      <c r="S82" s="131"/>
      <c r="T82" s="131"/>
      <c r="U82" s="131"/>
      <c r="V82" s="131"/>
      <c r="W82" s="131"/>
      <c r="X82" s="131"/>
      <c r="Y82" s="131"/>
      <c r="Z82" s="131"/>
      <c r="AA82" s="131"/>
      <c r="AB82" s="131"/>
    </row>
    <row r="83" spans="1:28" ht="15.75" customHeight="1">
      <c r="A83" s="268" t="s">
        <v>680</v>
      </c>
      <c r="B83" s="169"/>
      <c r="C83" s="269"/>
      <c r="D83" s="131"/>
      <c r="E83" s="131"/>
      <c r="F83" s="271" t="s">
        <v>681</v>
      </c>
      <c r="G83" s="271"/>
      <c r="H83" s="271"/>
      <c r="I83" s="271">
        <v>1</v>
      </c>
      <c r="J83" s="271"/>
      <c r="K83" s="271"/>
      <c r="L83" s="271"/>
      <c r="M83" s="271"/>
      <c r="N83" s="271"/>
      <c r="O83" s="271"/>
      <c r="P83" s="131"/>
      <c r="Q83" s="131"/>
      <c r="R83" s="131"/>
      <c r="S83" s="131"/>
      <c r="T83" s="131"/>
      <c r="U83" s="131"/>
      <c r="V83" s="131"/>
      <c r="W83" s="131"/>
      <c r="X83" s="131"/>
      <c r="Y83" s="131"/>
      <c r="Z83" s="131"/>
      <c r="AA83" s="131"/>
      <c r="AB83" s="131"/>
    </row>
    <row r="84" spans="1:28" ht="15.75" customHeight="1">
      <c r="A84" s="268" t="s">
        <v>682</v>
      </c>
      <c r="B84" s="169"/>
      <c r="C84" s="269"/>
      <c r="D84" s="131"/>
      <c r="E84" s="131"/>
      <c r="F84" s="271" t="s">
        <v>665</v>
      </c>
      <c r="G84" s="271"/>
      <c r="H84" s="271"/>
      <c r="I84" s="271">
        <v>1</v>
      </c>
      <c r="J84" s="271"/>
      <c r="K84" s="271"/>
      <c r="L84" s="271"/>
      <c r="M84" s="271"/>
      <c r="N84" s="271"/>
      <c r="O84" s="271"/>
      <c r="P84" s="131"/>
      <c r="Q84" s="131"/>
      <c r="R84" s="131"/>
      <c r="S84" s="131"/>
      <c r="T84" s="131"/>
      <c r="U84" s="131"/>
      <c r="V84" s="131"/>
      <c r="W84" s="131"/>
      <c r="X84" s="131"/>
      <c r="Y84" s="131"/>
      <c r="Z84" s="131"/>
      <c r="AA84" s="131"/>
      <c r="AB84" s="131"/>
    </row>
    <row r="85" spans="1:28" ht="15.75" customHeight="1">
      <c r="A85" s="268" t="s">
        <v>683</v>
      </c>
      <c r="B85" s="169"/>
      <c r="C85" s="269"/>
      <c r="D85" s="131"/>
      <c r="E85" s="131"/>
      <c r="F85" s="271" t="s">
        <v>684</v>
      </c>
      <c r="G85" s="271"/>
      <c r="H85" s="271"/>
      <c r="I85" s="271">
        <v>1</v>
      </c>
      <c r="J85" s="271"/>
      <c r="K85" s="271"/>
      <c r="L85" s="271"/>
      <c r="M85" s="271"/>
      <c r="N85" s="271"/>
      <c r="O85" s="271"/>
      <c r="P85" s="131"/>
      <c r="Q85" s="131"/>
      <c r="R85" s="131"/>
      <c r="S85" s="131"/>
      <c r="T85" s="131"/>
      <c r="U85" s="131"/>
      <c r="V85" s="131"/>
      <c r="W85" s="131"/>
      <c r="X85" s="131"/>
      <c r="Y85" s="131"/>
      <c r="Z85" s="131"/>
      <c r="AA85" s="131"/>
      <c r="AB85" s="131"/>
    </row>
    <row r="86" spans="1:28" ht="15.75" customHeight="1">
      <c r="A86" s="268" t="s">
        <v>685</v>
      </c>
      <c r="B86" s="169"/>
      <c r="C86" s="269"/>
      <c r="D86" s="131"/>
      <c r="E86" s="131"/>
      <c r="F86" s="271" t="s">
        <v>686</v>
      </c>
      <c r="G86" s="271"/>
      <c r="H86" s="271"/>
      <c r="I86" s="271">
        <v>1</v>
      </c>
      <c r="J86" s="271"/>
      <c r="K86" s="271"/>
      <c r="L86" s="271"/>
      <c r="M86" s="271"/>
      <c r="N86" s="271"/>
      <c r="O86" s="271"/>
      <c r="P86" s="131"/>
      <c r="Q86" s="131"/>
      <c r="R86" s="131"/>
      <c r="S86" s="131"/>
      <c r="T86" s="131"/>
      <c r="U86" s="131"/>
      <c r="V86" s="131"/>
      <c r="W86" s="131"/>
      <c r="X86" s="131"/>
      <c r="Y86" s="131"/>
      <c r="Z86" s="131"/>
      <c r="AA86" s="131"/>
      <c r="AB86" s="131"/>
    </row>
    <row r="87" spans="1:28" ht="15.75" customHeight="1">
      <c r="A87" s="268" t="s">
        <v>687</v>
      </c>
      <c r="B87" s="169"/>
      <c r="C87" s="269"/>
      <c r="D87" s="131"/>
      <c r="E87" s="131"/>
      <c r="F87" s="271" t="s">
        <v>662</v>
      </c>
      <c r="G87" s="271"/>
      <c r="H87" s="271"/>
      <c r="I87" s="271">
        <v>1</v>
      </c>
      <c r="J87" s="271"/>
      <c r="K87" s="271"/>
      <c r="L87" s="271"/>
      <c r="M87" s="271"/>
      <c r="N87" s="271"/>
      <c r="O87" s="271"/>
      <c r="P87" s="131"/>
      <c r="Q87" s="131"/>
      <c r="R87" s="131"/>
      <c r="S87" s="131"/>
      <c r="T87" s="131"/>
      <c r="U87" s="131"/>
      <c r="V87" s="131"/>
      <c r="W87" s="131"/>
      <c r="X87" s="131"/>
      <c r="Y87" s="131"/>
      <c r="Z87" s="131"/>
      <c r="AA87" s="131"/>
      <c r="AB87" s="131"/>
    </row>
    <row r="88" spans="1:28" ht="15.75" customHeight="1">
      <c r="A88" s="268" t="s">
        <v>688</v>
      </c>
      <c r="B88" s="169"/>
      <c r="C88" s="269"/>
      <c r="D88" s="131"/>
      <c r="E88" s="131"/>
      <c r="F88" s="271" t="s">
        <v>689</v>
      </c>
      <c r="G88" s="271"/>
      <c r="H88" s="271"/>
      <c r="I88" s="271">
        <v>1</v>
      </c>
      <c r="J88" s="271"/>
      <c r="K88" s="271"/>
      <c r="L88" s="271"/>
      <c r="M88" s="271"/>
      <c r="N88" s="271"/>
      <c r="O88" s="271"/>
      <c r="P88" s="131"/>
      <c r="Q88" s="131"/>
      <c r="R88" s="131"/>
      <c r="S88" s="131"/>
      <c r="T88" s="131"/>
      <c r="U88" s="131"/>
      <c r="V88" s="131"/>
      <c r="W88" s="131"/>
      <c r="X88" s="131"/>
      <c r="Y88" s="131"/>
      <c r="Z88" s="131"/>
      <c r="AA88" s="131"/>
      <c r="AB88" s="131"/>
    </row>
    <row r="89" spans="1:28" ht="15.75" customHeight="1">
      <c r="A89" s="268" t="s">
        <v>690</v>
      </c>
      <c r="B89" s="169"/>
      <c r="C89" s="269"/>
      <c r="D89" s="131"/>
      <c r="E89" s="131"/>
      <c r="F89" s="271" t="s">
        <v>691</v>
      </c>
      <c r="G89" s="271"/>
      <c r="H89" s="271"/>
      <c r="I89" s="271">
        <v>1</v>
      </c>
      <c r="J89" s="271"/>
      <c r="K89" s="271"/>
      <c r="L89" s="271"/>
      <c r="M89" s="271"/>
      <c r="N89" s="271"/>
      <c r="O89" s="271"/>
      <c r="P89" s="131"/>
      <c r="Q89" s="131"/>
      <c r="R89" s="131"/>
      <c r="S89" s="131"/>
      <c r="T89" s="131"/>
      <c r="U89" s="131"/>
      <c r="V89" s="131"/>
      <c r="W89" s="131"/>
      <c r="X89" s="131"/>
      <c r="Y89" s="131"/>
      <c r="Z89" s="131"/>
      <c r="AA89" s="131"/>
      <c r="AB89" s="131"/>
    </row>
    <row r="90" spans="1:28" ht="15.75" customHeight="1">
      <c r="A90" s="268" t="s">
        <v>692</v>
      </c>
      <c r="B90" s="169"/>
      <c r="C90" s="269"/>
      <c r="D90" s="131"/>
      <c r="E90" s="131"/>
      <c r="F90" s="271" t="s">
        <v>617</v>
      </c>
      <c r="G90" s="271"/>
      <c r="H90" s="271"/>
      <c r="I90" s="271">
        <v>1</v>
      </c>
      <c r="J90" s="271"/>
      <c r="K90" s="271"/>
      <c r="L90" s="271"/>
      <c r="M90" s="271"/>
      <c r="N90" s="271"/>
      <c r="O90" s="271"/>
      <c r="P90" s="131"/>
      <c r="Q90" s="131"/>
      <c r="R90" s="131"/>
      <c r="S90" s="131"/>
      <c r="T90" s="131"/>
      <c r="U90" s="131"/>
      <c r="V90" s="131"/>
      <c r="W90" s="131"/>
      <c r="X90" s="131"/>
      <c r="Y90" s="131"/>
      <c r="Z90" s="131"/>
      <c r="AA90" s="131"/>
      <c r="AB90" s="131"/>
    </row>
    <row r="91" spans="1:28" ht="15.75" customHeight="1">
      <c r="A91" s="268" t="s">
        <v>693</v>
      </c>
      <c r="B91" s="169"/>
      <c r="C91" s="269"/>
      <c r="D91" s="131"/>
      <c r="E91" s="131"/>
      <c r="F91" s="271" t="s">
        <v>694</v>
      </c>
      <c r="G91" s="271"/>
      <c r="H91" s="271"/>
      <c r="I91" s="271">
        <v>1</v>
      </c>
      <c r="J91" s="271"/>
      <c r="K91" s="271"/>
      <c r="L91" s="271"/>
      <c r="M91" s="271"/>
      <c r="N91" s="271"/>
      <c r="O91" s="271"/>
      <c r="P91" s="131"/>
      <c r="Q91" s="131"/>
      <c r="R91" s="131"/>
      <c r="S91" s="131"/>
      <c r="T91" s="131"/>
      <c r="U91" s="131"/>
      <c r="V91" s="131"/>
      <c r="W91" s="131"/>
      <c r="X91" s="131"/>
      <c r="Y91" s="131"/>
      <c r="Z91" s="131"/>
      <c r="AA91" s="131"/>
      <c r="AB91" s="131"/>
    </row>
    <row r="92" spans="1:28" ht="15.75" customHeight="1">
      <c r="A92" s="153" t="s">
        <v>354</v>
      </c>
      <c r="B92" s="154"/>
      <c r="C92" s="155">
        <f>(D92+D93)/(E92+E93)</f>
        <v>0.25842696629213485</v>
      </c>
      <c r="D92" s="156">
        <f t="shared" ref="D92:E92" si="3">SUM(D7:D76)</f>
        <v>17</v>
      </c>
      <c r="E92" s="156">
        <f t="shared" si="3"/>
        <v>65</v>
      </c>
      <c r="F92" s="156"/>
      <c r="G92" s="156"/>
      <c r="H92" s="156"/>
      <c r="I92" s="156">
        <f t="shared" ref="I92:L92" si="4">SUM(I7:I76)</f>
        <v>12</v>
      </c>
      <c r="J92" s="156">
        <f t="shared" si="4"/>
        <v>51</v>
      </c>
      <c r="K92" s="156">
        <f t="shared" si="4"/>
        <v>54</v>
      </c>
      <c r="L92" s="156">
        <f t="shared" si="4"/>
        <v>55</v>
      </c>
      <c r="M92" s="156"/>
      <c r="N92" s="156"/>
      <c r="O92" s="156"/>
      <c r="P92" s="131"/>
      <c r="Q92" s="131"/>
      <c r="R92" s="131"/>
      <c r="S92" s="131"/>
      <c r="T92" s="131"/>
      <c r="U92" s="131"/>
      <c r="V92" s="131"/>
      <c r="W92" s="131"/>
      <c r="X92" s="131"/>
      <c r="Y92" s="131"/>
      <c r="Z92" s="131"/>
      <c r="AA92" s="131"/>
      <c r="AB92" s="131"/>
    </row>
    <row r="93" spans="1:28" ht="15.75" customHeight="1">
      <c r="A93" s="157" t="s">
        <v>355</v>
      </c>
      <c r="B93" s="158"/>
      <c r="C93" s="159">
        <f>D93/E93</f>
        <v>0.25</v>
      </c>
      <c r="D93" s="160">
        <f t="shared" ref="D93:E93" si="5">SUM(D95:D118)</f>
        <v>6</v>
      </c>
      <c r="E93" s="161">
        <f t="shared" si="5"/>
        <v>24</v>
      </c>
      <c r="F93" s="161"/>
      <c r="G93" s="161"/>
      <c r="H93" s="161"/>
      <c r="I93" s="161">
        <f t="shared" ref="I93:L93" si="6">SUM(I95:I118)</f>
        <v>0</v>
      </c>
      <c r="J93" s="161">
        <f t="shared" si="6"/>
        <v>21</v>
      </c>
      <c r="K93" s="161">
        <f t="shared" si="6"/>
        <v>22</v>
      </c>
      <c r="L93" s="161">
        <f t="shared" si="6"/>
        <v>22</v>
      </c>
      <c r="M93" s="161"/>
      <c r="N93" s="161"/>
      <c r="O93" s="161"/>
      <c r="P93" s="131"/>
      <c r="Q93" s="131"/>
      <c r="R93" s="131"/>
      <c r="S93" s="131"/>
      <c r="T93" s="131"/>
      <c r="U93" s="131"/>
      <c r="V93" s="131"/>
      <c r="W93" s="131"/>
      <c r="X93" s="131"/>
      <c r="Y93" s="131"/>
      <c r="Z93" s="131"/>
      <c r="AA93" s="131"/>
      <c r="AB93" s="131"/>
    </row>
    <row r="94" spans="1:28" ht="15.75" customHeight="1">
      <c r="A94" s="162" t="str">
        <f>HYPERLINK("https://www.firstinspires.org/resource-library/frc/judge-advisor","Judge Advisor - FIRST Canada Assigns")</f>
        <v>Judge Advisor - FIRST Canada Assigns</v>
      </c>
      <c r="B94" s="163">
        <v>26</v>
      </c>
      <c r="C94" s="164" t="s">
        <v>299</v>
      </c>
      <c r="D94" s="128"/>
      <c r="E94" s="128">
        <v>1</v>
      </c>
      <c r="F94" s="131" t="s">
        <v>695</v>
      </c>
      <c r="G94" s="128" t="s">
        <v>303</v>
      </c>
      <c r="H94" s="128"/>
      <c r="I94" s="128">
        <v>1</v>
      </c>
      <c r="J94" s="128">
        <v>1</v>
      </c>
      <c r="K94" s="128">
        <v>1</v>
      </c>
      <c r="L94" s="128">
        <v>1</v>
      </c>
      <c r="M94" s="131"/>
      <c r="N94" s="131"/>
      <c r="O94" s="272" t="s">
        <v>696</v>
      </c>
      <c r="P94" s="131"/>
      <c r="Q94" s="131"/>
      <c r="R94" s="131"/>
      <c r="S94" s="131"/>
      <c r="T94" s="131"/>
      <c r="U94" s="131"/>
      <c r="V94" s="131"/>
      <c r="W94" s="131"/>
      <c r="X94" s="131"/>
      <c r="Y94" s="131"/>
      <c r="Z94" s="131"/>
      <c r="AA94" s="131"/>
      <c r="AB94" s="131"/>
    </row>
    <row r="95" spans="1:28" ht="15.75" customHeight="1">
      <c r="A95" s="131" t="s">
        <v>358</v>
      </c>
      <c r="B95" s="163">
        <v>23</v>
      </c>
      <c r="C95" s="163" t="s">
        <v>299</v>
      </c>
      <c r="D95" s="128"/>
      <c r="E95" s="128">
        <v>1</v>
      </c>
      <c r="F95" s="131" t="s">
        <v>697</v>
      </c>
      <c r="G95" s="128" t="s">
        <v>303</v>
      </c>
      <c r="H95" s="128"/>
      <c r="I95" s="128"/>
      <c r="J95" s="128">
        <v>1</v>
      </c>
      <c r="K95" s="128">
        <v>1</v>
      </c>
      <c r="L95" s="128">
        <v>1</v>
      </c>
      <c r="M95" s="131"/>
      <c r="N95" s="131"/>
      <c r="O95" s="131" t="s">
        <v>698</v>
      </c>
      <c r="P95" s="131"/>
      <c r="Q95" s="131"/>
      <c r="R95" s="131"/>
      <c r="S95" s="131"/>
      <c r="T95" s="131"/>
      <c r="U95" s="131"/>
      <c r="V95" s="131"/>
      <c r="W95" s="131"/>
      <c r="X95" s="131"/>
      <c r="Y95" s="131"/>
      <c r="Z95" s="131"/>
      <c r="AA95" s="131"/>
      <c r="AB95" s="131"/>
    </row>
    <row r="96" spans="1:28" ht="15.75" customHeight="1">
      <c r="A96" s="131" t="s">
        <v>359</v>
      </c>
      <c r="B96" s="163">
        <v>23</v>
      </c>
      <c r="C96" s="163" t="s">
        <v>299</v>
      </c>
      <c r="D96" s="128"/>
      <c r="E96" s="128">
        <v>1</v>
      </c>
      <c r="F96" s="131" t="s">
        <v>699</v>
      </c>
      <c r="G96" s="128" t="s">
        <v>303</v>
      </c>
      <c r="H96" s="128"/>
      <c r="I96" s="128"/>
      <c r="J96" s="128">
        <v>1</v>
      </c>
      <c r="K96" s="128">
        <v>1</v>
      </c>
      <c r="L96" s="128">
        <v>1</v>
      </c>
      <c r="M96" s="131"/>
      <c r="N96" s="131"/>
      <c r="O96" s="131" t="s">
        <v>698</v>
      </c>
      <c r="P96" s="131"/>
      <c r="Q96" s="131"/>
      <c r="R96" s="131"/>
      <c r="S96" s="131"/>
      <c r="T96" s="131"/>
      <c r="U96" s="131"/>
      <c r="V96" s="131"/>
      <c r="W96" s="131"/>
      <c r="X96" s="131"/>
      <c r="Y96" s="131"/>
      <c r="Z96" s="131"/>
      <c r="AA96" s="131"/>
      <c r="AB96" s="131"/>
    </row>
    <row r="97" spans="1:28" ht="15.75" customHeight="1">
      <c r="A97" s="131" t="s">
        <v>360</v>
      </c>
      <c r="B97" s="163">
        <v>23</v>
      </c>
      <c r="C97" s="163" t="s">
        <v>299</v>
      </c>
      <c r="D97" s="128"/>
      <c r="E97" s="128">
        <v>1</v>
      </c>
      <c r="F97" s="131" t="s">
        <v>700</v>
      </c>
      <c r="G97" s="128" t="s">
        <v>303</v>
      </c>
      <c r="H97" s="128"/>
      <c r="I97" s="128"/>
      <c r="J97" s="273"/>
      <c r="K97" s="128">
        <v>1</v>
      </c>
      <c r="L97" s="128">
        <v>1</v>
      </c>
      <c r="M97" s="166"/>
      <c r="N97" s="166"/>
      <c r="O97" s="166"/>
      <c r="P97" s="131"/>
      <c r="Q97" s="131"/>
      <c r="R97" s="131"/>
      <c r="S97" s="131"/>
      <c r="T97" s="131"/>
      <c r="U97" s="131"/>
      <c r="V97" s="131"/>
      <c r="W97" s="131"/>
      <c r="X97" s="131"/>
      <c r="Y97" s="131"/>
      <c r="Z97" s="131"/>
      <c r="AA97" s="131"/>
      <c r="AB97" s="131"/>
    </row>
    <row r="98" spans="1:28" ht="15.75" customHeight="1">
      <c r="A98" s="131" t="s">
        <v>361</v>
      </c>
      <c r="B98" s="163">
        <v>23</v>
      </c>
      <c r="C98" s="163" t="s">
        <v>299</v>
      </c>
      <c r="D98" s="128"/>
      <c r="E98" s="128">
        <v>1</v>
      </c>
      <c r="F98" s="131" t="s">
        <v>701</v>
      </c>
      <c r="G98" s="128" t="s">
        <v>303</v>
      </c>
      <c r="H98" s="128"/>
      <c r="I98" s="128"/>
      <c r="J98" s="128">
        <v>1</v>
      </c>
      <c r="K98" s="128">
        <v>1</v>
      </c>
      <c r="L98" s="128">
        <v>1</v>
      </c>
      <c r="M98" s="131"/>
      <c r="N98" s="131"/>
      <c r="O98" s="131"/>
      <c r="P98" s="131"/>
      <c r="Q98" s="131"/>
      <c r="R98" s="131"/>
      <c r="S98" s="131"/>
      <c r="T98" s="131"/>
      <c r="U98" s="131"/>
      <c r="V98" s="131"/>
      <c r="W98" s="131"/>
      <c r="X98" s="131"/>
      <c r="Y98" s="131"/>
      <c r="Z98" s="131"/>
      <c r="AA98" s="131"/>
      <c r="AB98" s="131"/>
    </row>
    <row r="99" spans="1:28" ht="15.75" customHeight="1">
      <c r="A99" s="131" t="s">
        <v>362</v>
      </c>
      <c r="B99" s="163">
        <v>23</v>
      </c>
      <c r="C99" s="163" t="s">
        <v>299</v>
      </c>
      <c r="D99" s="128">
        <v>1</v>
      </c>
      <c r="E99" s="128">
        <v>1</v>
      </c>
      <c r="F99" s="131" t="s">
        <v>702</v>
      </c>
      <c r="G99" s="128" t="s">
        <v>303</v>
      </c>
      <c r="H99" s="128"/>
      <c r="I99" s="128"/>
      <c r="J99" s="128">
        <v>1</v>
      </c>
      <c r="K99" s="128">
        <v>1</v>
      </c>
      <c r="L99" s="128">
        <v>1</v>
      </c>
      <c r="M99" s="131"/>
      <c r="N99" s="131"/>
      <c r="O99" s="131" t="s">
        <v>703</v>
      </c>
      <c r="P99" s="131"/>
      <c r="Q99" s="131"/>
      <c r="R99" s="131"/>
      <c r="S99" s="131"/>
      <c r="T99" s="131"/>
      <c r="U99" s="131"/>
      <c r="V99" s="131"/>
      <c r="W99" s="131"/>
      <c r="X99" s="131"/>
      <c r="Y99" s="131"/>
      <c r="Z99" s="131"/>
      <c r="AA99" s="131"/>
      <c r="AB99" s="131"/>
    </row>
    <row r="100" spans="1:28" ht="15.75" customHeight="1">
      <c r="A100" s="131" t="s">
        <v>363</v>
      </c>
      <c r="B100" s="163">
        <v>23</v>
      </c>
      <c r="C100" s="163" t="s">
        <v>299</v>
      </c>
      <c r="D100" s="128">
        <v>1</v>
      </c>
      <c r="E100" s="128">
        <v>1</v>
      </c>
      <c r="F100" s="131" t="s">
        <v>704</v>
      </c>
      <c r="G100" s="128" t="s">
        <v>303</v>
      </c>
      <c r="H100" s="128"/>
      <c r="I100" s="128"/>
      <c r="J100" s="128">
        <v>1</v>
      </c>
      <c r="K100" s="128">
        <v>1</v>
      </c>
      <c r="L100" s="128">
        <v>1</v>
      </c>
      <c r="M100" s="131"/>
      <c r="N100" s="131"/>
      <c r="O100" s="131" t="s">
        <v>698</v>
      </c>
      <c r="P100" s="131"/>
      <c r="Q100" s="131"/>
      <c r="R100" s="131"/>
      <c r="S100" s="131"/>
      <c r="T100" s="131"/>
      <c r="U100" s="131"/>
      <c r="V100" s="131"/>
      <c r="W100" s="131"/>
      <c r="X100" s="131"/>
      <c r="Y100" s="131"/>
      <c r="Z100" s="131"/>
      <c r="AA100" s="131"/>
      <c r="AB100" s="131"/>
    </row>
    <row r="101" spans="1:28" ht="15.75" customHeight="1">
      <c r="A101" s="131" t="s">
        <v>364</v>
      </c>
      <c r="B101" s="163">
        <v>23</v>
      </c>
      <c r="C101" s="163" t="s">
        <v>299</v>
      </c>
      <c r="D101" s="128"/>
      <c r="E101" s="128">
        <v>1</v>
      </c>
      <c r="F101" s="131" t="s">
        <v>705</v>
      </c>
      <c r="G101" s="128" t="s">
        <v>303</v>
      </c>
      <c r="H101" s="128"/>
      <c r="I101" s="128"/>
      <c r="J101" s="128">
        <v>1</v>
      </c>
      <c r="K101" s="128">
        <v>1</v>
      </c>
      <c r="L101" s="128">
        <v>1</v>
      </c>
      <c r="M101" s="131"/>
      <c r="N101" s="131"/>
      <c r="O101" s="131" t="s">
        <v>698</v>
      </c>
      <c r="P101" s="131"/>
      <c r="Q101" s="131"/>
      <c r="R101" s="131"/>
      <c r="S101" s="131"/>
      <c r="T101" s="131"/>
      <c r="U101" s="131"/>
      <c r="V101" s="131"/>
      <c r="W101" s="131"/>
      <c r="X101" s="131"/>
      <c r="Y101" s="131"/>
      <c r="Z101" s="131"/>
      <c r="AA101" s="131"/>
      <c r="AB101" s="131"/>
    </row>
    <row r="102" spans="1:28" ht="15.75" customHeight="1">
      <c r="A102" s="131" t="s">
        <v>365</v>
      </c>
      <c r="B102" s="163">
        <v>23</v>
      </c>
      <c r="C102" s="163" t="s">
        <v>299</v>
      </c>
      <c r="D102" s="128">
        <v>1</v>
      </c>
      <c r="E102" s="128">
        <v>1</v>
      </c>
      <c r="F102" s="131" t="s">
        <v>706</v>
      </c>
      <c r="G102" s="128" t="s">
        <v>303</v>
      </c>
      <c r="H102" s="128"/>
      <c r="I102" s="128"/>
      <c r="J102" s="128">
        <v>1</v>
      </c>
      <c r="K102" s="128">
        <v>1</v>
      </c>
      <c r="L102" s="128">
        <v>1</v>
      </c>
      <c r="M102" s="131"/>
      <c r="N102" s="131"/>
      <c r="O102" s="131"/>
      <c r="P102" s="131"/>
      <c r="Q102" s="131"/>
      <c r="R102" s="131"/>
      <c r="S102" s="131"/>
      <c r="T102" s="131"/>
      <c r="U102" s="131"/>
      <c r="V102" s="131"/>
      <c r="W102" s="131"/>
      <c r="X102" s="131"/>
      <c r="Y102" s="131"/>
      <c r="Z102" s="131"/>
      <c r="AA102" s="131"/>
      <c r="AB102" s="131"/>
    </row>
    <row r="103" spans="1:28" ht="15.75" customHeight="1">
      <c r="A103" s="131" t="s">
        <v>366</v>
      </c>
      <c r="B103" s="163">
        <v>23</v>
      </c>
      <c r="C103" s="163" t="s">
        <v>299</v>
      </c>
      <c r="D103" s="128">
        <v>1</v>
      </c>
      <c r="E103" s="128">
        <v>1</v>
      </c>
      <c r="F103" s="131" t="s">
        <v>707</v>
      </c>
      <c r="G103" s="128" t="s">
        <v>303</v>
      </c>
      <c r="H103" s="128"/>
      <c r="I103" s="128"/>
      <c r="J103" s="128">
        <v>1</v>
      </c>
      <c r="K103" s="128">
        <v>1</v>
      </c>
      <c r="L103" s="128">
        <v>1</v>
      </c>
      <c r="M103" s="131"/>
      <c r="N103" s="131"/>
      <c r="O103" s="131"/>
      <c r="P103" s="131"/>
      <c r="Q103" s="131"/>
      <c r="R103" s="131"/>
      <c r="S103" s="131"/>
      <c r="T103" s="131"/>
      <c r="U103" s="131"/>
      <c r="V103" s="131"/>
      <c r="W103" s="131"/>
      <c r="X103" s="131"/>
      <c r="Y103" s="131"/>
      <c r="Z103" s="131"/>
      <c r="AA103" s="131"/>
      <c r="AB103" s="131"/>
    </row>
    <row r="104" spans="1:28" ht="15.75" customHeight="1">
      <c r="A104" s="131" t="s">
        <v>367</v>
      </c>
      <c r="B104" s="163">
        <v>23</v>
      </c>
      <c r="C104" s="163" t="s">
        <v>299</v>
      </c>
      <c r="D104" s="128"/>
      <c r="E104" s="128">
        <v>1</v>
      </c>
      <c r="F104" s="131" t="s">
        <v>708</v>
      </c>
      <c r="G104" s="128" t="s">
        <v>303</v>
      </c>
      <c r="H104" s="128"/>
      <c r="I104" s="128"/>
      <c r="J104" s="128">
        <v>1</v>
      </c>
      <c r="K104" s="128">
        <v>1</v>
      </c>
      <c r="L104" s="128">
        <v>1</v>
      </c>
      <c r="M104" s="131"/>
      <c r="N104" s="131"/>
      <c r="O104" s="131" t="s">
        <v>698</v>
      </c>
      <c r="P104" s="131"/>
      <c r="Q104" s="131" t="s">
        <v>709</v>
      </c>
      <c r="R104" s="131"/>
      <c r="S104" s="131"/>
      <c r="T104" s="131"/>
      <c r="U104" s="131"/>
      <c r="V104" s="131"/>
      <c r="W104" s="131"/>
      <c r="X104" s="131"/>
      <c r="Y104" s="131"/>
      <c r="Z104" s="131"/>
      <c r="AA104" s="131"/>
      <c r="AB104" s="131"/>
    </row>
    <row r="105" spans="1:28" ht="15.75" customHeight="1">
      <c r="A105" s="131" t="s">
        <v>368</v>
      </c>
      <c r="B105" s="163">
        <v>23</v>
      </c>
      <c r="C105" s="163" t="s">
        <v>299</v>
      </c>
      <c r="D105" s="128"/>
      <c r="E105" s="128">
        <v>1</v>
      </c>
      <c r="F105" s="131" t="s">
        <v>710</v>
      </c>
      <c r="G105" s="128" t="s">
        <v>303</v>
      </c>
      <c r="H105" s="128"/>
      <c r="I105" s="128"/>
      <c r="J105" s="128">
        <v>1</v>
      </c>
      <c r="K105" s="128">
        <v>1</v>
      </c>
      <c r="L105" s="128">
        <v>1</v>
      </c>
      <c r="M105" s="131"/>
      <c r="O105" s="131" t="s">
        <v>698</v>
      </c>
      <c r="P105" s="131"/>
      <c r="Q105" s="131" t="s">
        <v>711</v>
      </c>
      <c r="R105" s="131"/>
      <c r="S105" s="131"/>
      <c r="T105" s="131"/>
      <c r="U105" s="131"/>
      <c r="V105" s="131"/>
      <c r="W105" s="131"/>
      <c r="X105" s="131"/>
      <c r="Y105" s="131"/>
      <c r="Z105" s="131"/>
      <c r="AA105" s="131"/>
      <c r="AB105" s="131"/>
    </row>
    <row r="106" spans="1:28" ht="15.75" customHeight="1">
      <c r="A106" s="131" t="s">
        <v>369</v>
      </c>
      <c r="B106" s="163">
        <v>23</v>
      </c>
      <c r="C106" s="163" t="s">
        <v>299</v>
      </c>
      <c r="D106" s="128"/>
      <c r="E106" s="128">
        <v>1</v>
      </c>
      <c r="F106" s="131" t="s">
        <v>712</v>
      </c>
      <c r="G106" s="128" t="s">
        <v>303</v>
      </c>
      <c r="H106" s="128"/>
      <c r="I106" s="128"/>
      <c r="J106" s="128">
        <v>1</v>
      </c>
      <c r="K106" s="128">
        <v>1</v>
      </c>
      <c r="L106" s="128">
        <v>1</v>
      </c>
      <c r="M106" s="131"/>
      <c r="O106" s="131"/>
      <c r="P106" s="131"/>
      <c r="Q106" s="131" t="s">
        <v>713</v>
      </c>
      <c r="R106" s="131"/>
      <c r="S106" s="131"/>
      <c r="T106" s="131"/>
      <c r="U106" s="131"/>
      <c r="V106" s="131"/>
      <c r="W106" s="131"/>
      <c r="X106" s="131"/>
      <c r="Y106" s="131"/>
      <c r="Z106" s="131"/>
      <c r="AA106" s="131"/>
      <c r="AB106" s="131"/>
    </row>
    <row r="107" spans="1:28" ht="15.75" customHeight="1">
      <c r="A107" s="131" t="s">
        <v>370</v>
      </c>
      <c r="B107" s="163">
        <v>23</v>
      </c>
      <c r="C107" s="167"/>
      <c r="D107" s="128">
        <v>1</v>
      </c>
      <c r="E107" s="128">
        <v>1</v>
      </c>
      <c r="F107" s="131" t="s">
        <v>714</v>
      </c>
      <c r="G107" s="128" t="s">
        <v>303</v>
      </c>
      <c r="H107" s="128"/>
      <c r="I107" s="128"/>
      <c r="J107" s="128">
        <v>1</v>
      </c>
      <c r="K107" s="128">
        <v>1</v>
      </c>
      <c r="L107" s="128">
        <v>1</v>
      </c>
      <c r="M107" s="131"/>
      <c r="O107" s="131" t="s">
        <v>698</v>
      </c>
      <c r="P107" s="131"/>
      <c r="Q107" s="131"/>
      <c r="R107" s="131"/>
      <c r="S107" s="131"/>
      <c r="T107" s="131"/>
      <c r="U107" s="131"/>
      <c r="V107" s="131"/>
      <c r="W107" s="131"/>
      <c r="X107" s="131"/>
      <c r="Y107" s="131"/>
      <c r="Z107" s="131"/>
      <c r="AA107" s="131"/>
      <c r="AB107" s="131"/>
    </row>
    <row r="108" spans="1:28" ht="15.75" customHeight="1">
      <c r="A108" s="131" t="s">
        <v>371</v>
      </c>
      <c r="B108" s="163">
        <v>23</v>
      </c>
      <c r="C108" s="167"/>
      <c r="D108" s="128"/>
      <c r="E108" s="128">
        <v>1</v>
      </c>
      <c r="F108" s="131" t="s">
        <v>715</v>
      </c>
      <c r="G108" s="128" t="s">
        <v>303</v>
      </c>
      <c r="H108" s="128"/>
      <c r="I108" s="128"/>
      <c r="J108" s="128">
        <v>1</v>
      </c>
      <c r="K108" s="128">
        <v>1</v>
      </c>
      <c r="L108" s="128">
        <v>1</v>
      </c>
      <c r="M108" s="131"/>
      <c r="N108" s="131"/>
      <c r="O108" s="131" t="s">
        <v>716</v>
      </c>
      <c r="P108" s="131"/>
      <c r="Q108" s="131"/>
      <c r="R108" s="131"/>
      <c r="S108" s="131"/>
      <c r="T108" s="131"/>
      <c r="U108" s="131"/>
      <c r="V108" s="131"/>
      <c r="W108" s="131"/>
      <c r="X108" s="131"/>
      <c r="Y108" s="131"/>
      <c r="Z108" s="131"/>
      <c r="AA108" s="131"/>
      <c r="AB108" s="131"/>
    </row>
    <row r="109" spans="1:28" ht="15.75" customHeight="1">
      <c r="A109" s="131" t="s">
        <v>372</v>
      </c>
      <c r="B109" s="163">
        <v>23</v>
      </c>
      <c r="C109" s="167"/>
      <c r="D109" s="128"/>
      <c r="E109" s="128">
        <v>1</v>
      </c>
      <c r="F109" s="131" t="s">
        <v>717</v>
      </c>
      <c r="G109" s="128" t="s">
        <v>303</v>
      </c>
      <c r="H109" s="128"/>
      <c r="I109" s="128"/>
      <c r="J109" s="128">
        <v>1</v>
      </c>
      <c r="K109" s="128">
        <v>1</v>
      </c>
      <c r="L109" s="128">
        <v>1</v>
      </c>
      <c r="M109" s="131"/>
      <c r="N109" s="131"/>
      <c r="O109" s="131"/>
      <c r="P109" s="131"/>
      <c r="Q109" s="131"/>
      <c r="R109" s="131"/>
      <c r="S109" s="131"/>
      <c r="T109" s="131"/>
      <c r="U109" s="131"/>
      <c r="V109" s="131"/>
      <c r="W109" s="131"/>
      <c r="X109" s="131"/>
      <c r="Y109" s="131"/>
      <c r="Z109" s="131"/>
      <c r="AA109" s="131"/>
      <c r="AB109" s="131"/>
    </row>
    <row r="110" spans="1:28" ht="15.75" customHeight="1">
      <c r="A110" s="131" t="s">
        <v>373</v>
      </c>
      <c r="B110" s="163">
        <v>23</v>
      </c>
      <c r="C110" s="167"/>
      <c r="D110" s="128"/>
      <c r="E110" s="128">
        <v>1</v>
      </c>
      <c r="F110" s="145" t="s">
        <v>718</v>
      </c>
      <c r="G110" s="147" t="s">
        <v>719</v>
      </c>
      <c r="J110" s="128">
        <v>1</v>
      </c>
      <c r="K110" s="128">
        <v>1</v>
      </c>
      <c r="L110" s="128">
        <v>1</v>
      </c>
      <c r="M110" s="131"/>
      <c r="N110" s="131"/>
      <c r="O110" s="131" t="s">
        <v>720</v>
      </c>
      <c r="P110" s="131"/>
      <c r="Q110" s="131"/>
      <c r="R110" s="131"/>
      <c r="S110" s="131"/>
      <c r="T110" s="131"/>
      <c r="U110" s="131"/>
      <c r="V110" s="131"/>
      <c r="W110" s="131"/>
      <c r="X110" s="131"/>
      <c r="Y110" s="131"/>
      <c r="Z110" s="131"/>
      <c r="AA110" s="131"/>
      <c r="AB110" s="131"/>
    </row>
    <row r="111" spans="1:28" ht="15.75" customHeight="1">
      <c r="A111" s="131" t="s">
        <v>374</v>
      </c>
      <c r="B111" s="163">
        <v>23</v>
      </c>
      <c r="C111" s="163"/>
      <c r="D111" s="128"/>
      <c r="E111" s="128">
        <v>1</v>
      </c>
      <c r="F111" s="131" t="s">
        <v>721</v>
      </c>
      <c r="G111" s="128" t="s">
        <v>303</v>
      </c>
      <c r="H111" s="128"/>
      <c r="I111" s="128"/>
      <c r="J111" s="128">
        <v>1</v>
      </c>
      <c r="K111" s="128">
        <v>1</v>
      </c>
      <c r="L111" s="128">
        <v>1</v>
      </c>
      <c r="P111" s="131"/>
      <c r="Q111" s="131"/>
      <c r="R111" s="131"/>
      <c r="S111" s="131"/>
      <c r="T111" s="131"/>
      <c r="U111" s="131"/>
      <c r="V111" s="131"/>
      <c r="W111" s="131"/>
      <c r="X111" s="131"/>
      <c r="Y111" s="131"/>
      <c r="Z111" s="131"/>
      <c r="AA111" s="131"/>
      <c r="AB111" s="131"/>
    </row>
    <row r="112" spans="1:28" ht="15.75" customHeight="1">
      <c r="A112" s="131" t="s">
        <v>375</v>
      </c>
      <c r="B112" s="163">
        <v>23</v>
      </c>
      <c r="C112" s="167"/>
      <c r="D112" s="128"/>
      <c r="E112" s="128">
        <v>1</v>
      </c>
      <c r="F112" s="145" t="s">
        <v>722</v>
      </c>
      <c r="G112" s="147" t="s">
        <v>719</v>
      </c>
      <c r="J112" s="128">
        <v>1</v>
      </c>
      <c r="K112" s="128">
        <v>1</v>
      </c>
      <c r="L112" s="128">
        <v>1</v>
      </c>
      <c r="M112" s="131"/>
      <c r="N112" s="131"/>
      <c r="O112" s="131" t="s">
        <v>720</v>
      </c>
      <c r="P112" s="131"/>
      <c r="Q112" s="131"/>
      <c r="R112" s="131"/>
      <c r="S112" s="131"/>
      <c r="T112" s="131"/>
      <c r="U112" s="131"/>
      <c r="V112" s="131"/>
      <c r="W112" s="131"/>
      <c r="X112" s="131"/>
      <c r="Y112" s="131"/>
      <c r="Z112" s="131"/>
      <c r="AA112" s="131"/>
      <c r="AB112" s="131"/>
    </row>
    <row r="113" spans="1:28" ht="15.75" customHeight="1">
      <c r="A113" s="131" t="s">
        <v>376</v>
      </c>
      <c r="B113" s="163">
        <v>23</v>
      </c>
      <c r="C113" s="167"/>
      <c r="D113" s="128"/>
      <c r="E113" s="128">
        <v>1</v>
      </c>
      <c r="F113" s="145" t="s">
        <v>723</v>
      </c>
      <c r="G113" s="128" t="s">
        <v>303</v>
      </c>
      <c r="H113" s="128"/>
      <c r="I113" s="128"/>
      <c r="J113" s="128">
        <v>1</v>
      </c>
      <c r="K113" s="128">
        <v>1</v>
      </c>
      <c r="L113" s="128">
        <v>1</v>
      </c>
      <c r="M113" s="131"/>
      <c r="N113" s="131"/>
      <c r="O113" s="131" t="s">
        <v>724</v>
      </c>
      <c r="P113" s="131"/>
      <c r="Q113" s="131"/>
      <c r="R113" s="131"/>
      <c r="S113" s="131"/>
      <c r="T113" s="131"/>
      <c r="U113" s="131"/>
      <c r="V113" s="131"/>
      <c r="W113" s="131"/>
      <c r="X113" s="131"/>
      <c r="Y113" s="131"/>
      <c r="Z113" s="131"/>
      <c r="AA113" s="131"/>
      <c r="AB113" s="131"/>
    </row>
    <row r="114" spans="1:28" ht="15.75" customHeight="1">
      <c r="A114" s="131" t="s">
        <v>377</v>
      </c>
      <c r="B114" s="163">
        <v>23</v>
      </c>
      <c r="C114" s="167"/>
      <c r="D114" s="128">
        <v>1</v>
      </c>
      <c r="E114" s="128">
        <v>1</v>
      </c>
      <c r="F114" s="131" t="s">
        <v>725</v>
      </c>
      <c r="G114" s="128" t="s">
        <v>303</v>
      </c>
      <c r="H114" s="128"/>
      <c r="I114" s="128"/>
      <c r="J114" s="128">
        <v>1</v>
      </c>
      <c r="K114" s="128">
        <v>1</v>
      </c>
      <c r="L114" s="128">
        <v>1</v>
      </c>
      <c r="M114" s="131"/>
      <c r="N114" s="131"/>
      <c r="O114" s="131" t="s">
        <v>724</v>
      </c>
      <c r="P114" s="131"/>
      <c r="Q114" s="131"/>
      <c r="R114" s="131"/>
      <c r="S114" s="131"/>
      <c r="T114" s="131"/>
      <c r="U114" s="131"/>
      <c r="V114" s="131"/>
      <c r="W114" s="131"/>
      <c r="X114" s="131"/>
      <c r="Y114" s="131"/>
      <c r="Z114" s="131"/>
      <c r="AA114" s="131"/>
      <c r="AB114" s="131"/>
    </row>
    <row r="115" spans="1:28" ht="15.75" customHeight="1">
      <c r="A115" s="131" t="s">
        <v>378</v>
      </c>
      <c r="B115" s="163">
        <v>23</v>
      </c>
      <c r="C115" s="167"/>
      <c r="D115" s="128"/>
      <c r="E115" s="128">
        <v>1</v>
      </c>
      <c r="F115" s="145" t="s">
        <v>726</v>
      </c>
      <c r="G115" s="147" t="s">
        <v>303</v>
      </c>
      <c r="J115" s="147">
        <v>1</v>
      </c>
      <c r="K115" s="147">
        <v>1</v>
      </c>
      <c r="L115" s="147">
        <v>1</v>
      </c>
      <c r="P115" s="131"/>
      <c r="Q115" s="131"/>
      <c r="R115" s="131"/>
      <c r="S115" s="131"/>
      <c r="T115" s="131"/>
      <c r="U115" s="131"/>
      <c r="V115" s="131"/>
      <c r="W115" s="131"/>
      <c r="X115" s="131"/>
      <c r="Y115" s="131"/>
      <c r="Z115" s="131"/>
      <c r="AA115" s="131"/>
      <c r="AB115" s="131"/>
    </row>
    <row r="116" spans="1:28" ht="15.75" customHeight="1">
      <c r="A116" s="131" t="s">
        <v>379</v>
      </c>
      <c r="B116" s="163">
        <v>23</v>
      </c>
      <c r="C116" s="167"/>
      <c r="D116" s="128"/>
      <c r="E116" s="128">
        <v>1</v>
      </c>
      <c r="F116" s="131" t="s">
        <v>727</v>
      </c>
      <c r="G116" s="128" t="s">
        <v>303</v>
      </c>
      <c r="H116" s="128"/>
      <c r="I116" s="128"/>
      <c r="J116" s="128">
        <v>1</v>
      </c>
      <c r="K116" s="128">
        <v>1</v>
      </c>
      <c r="L116" s="128">
        <v>1</v>
      </c>
      <c r="M116" s="131"/>
      <c r="N116" s="131"/>
      <c r="O116" s="131" t="s">
        <v>728</v>
      </c>
      <c r="P116" s="131"/>
      <c r="Q116" s="131"/>
      <c r="R116" s="131"/>
      <c r="S116" s="131"/>
      <c r="T116" s="131"/>
      <c r="U116" s="131"/>
      <c r="V116" s="131"/>
      <c r="W116" s="131"/>
      <c r="X116" s="131"/>
      <c r="Y116" s="131"/>
      <c r="Z116" s="131"/>
      <c r="AA116" s="131"/>
      <c r="AB116" s="131"/>
    </row>
    <row r="117" spans="1:28" ht="15.75" customHeight="1">
      <c r="A117" s="131" t="s">
        <v>380</v>
      </c>
      <c r="B117" s="163">
        <v>23</v>
      </c>
      <c r="C117" s="167"/>
      <c r="D117" s="128"/>
      <c r="E117" s="128">
        <v>1</v>
      </c>
      <c r="R117" s="131"/>
      <c r="S117" s="131"/>
      <c r="T117" s="131"/>
      <c r="U117" s="131"/>
      <c r="V117" s="131"/>
      <c r="W117" s="131"/>
      <c r="X117" s="131"/>
      <c r="Y117" s="131"/>
      <c r="Z117" s="131"/>
      <c r="AA117" s="131"/>
      <c r="AB117" s="131"/>
    </row>
    <row r="118" spans="1:28" ht="15.75" customHeight="1">
      <c r="A118" s="131" t="s">
        <v>381</v>
      </c>
      <c r="B118" s="163">
        <v>23</v>
      </c>
      <c r="C118" s="167"/>
      <c r="D118" s="128"/>
      <c r="E118" s="128">
        <v>1</v>
      </c>
      <c r="F118" s="131"/>
      <c r="G118" s="128"/>
      <c r="H118" s="128"/>
      <c r="I118" s="128"/>
      <c r="J118" s="128"/>
      <c r="K118" s="128"/>
      <c r="L118" s="128"/>
      <c r="M118" s="131"/>
      <c r="N118" s="131"/>
      <c r="O118" s="131"/>
      <c r="P118" s="131"/>
      <c r="Q118" s="131"/>
      <c r="R118" s="131"/>
      <c r="S118" s="131"/>
      <c r="T118" s="131"/>
      <c r="U118" s="131"/>
      <c r="V118" s="131"/>
      <c r="W118" s="131"/>
      <c r="X118" s="131"/>
      <c r="Y118" s="131"/>
      <c r="Z118" s="131"/>
      <c r="AA118" s="131"/>
      <c r="AB118" s="131"/>
    </row>
    <row r="119" spans="1:28" ht="15.75" customHeight="1">
      <c r="A119" s="274" t="s">
        <v>729</v>
      </c>
      <c r="B119" s="169" t="s">
        <v>730</v>
      </c>
      <c r="C119" s="167" t="s">
        <v>299</v>
      </c>
      <c r="D119" s="128"/>
      <c r="E119" s="128">
        <v>1</v>
      </c>
      <c r="F119" s="131"/>
      <c r="G119" s="128"/>
      <c r="H119" s="128"/>
      <c r="I119" s="128"/>
      <c r="J119" s="128"/>
      <c r="K119" s="128"/>
      <c r="L119" s="128"/>
      <c r="M119" s="131"/>
      <c r="N119" s="131"/>
      <c r="O119" s="131"/>
      <c r="P119" s="131"/>
      <c r="Q119" s="131"/>
      <c r="R119" s="131"/>
      <c r="S119" s="131"/>
      <c r="T119" s="131"/>
      <c r="U119" s="131"/>
      <c r="V119" s="131"/>
      <c r="W119" s="131"/>
      <c r="X119" s="131"/>
      <c r="Y119" s="131"/>
      <c r="Z119" s="131"/>
      <c r="AA119" s="131"/>
      <c r="AB119" s="131"/>
    </row>
    <row r="120" spans="1:28" ht="15.75" customHeight="1">
      <c r="A120" s="274" t="s">
        <v>731</v>
      </c>
      <c r="B120" s="169" t="s">
        <v>730</v>
      </c>
      <c r="C120" s="167" t="s">
        <v>299</v>
      </c>
      <c r="D120" s="128"/>
      <c r="E120" s="128"/>
      <c r="F120" s="131"/>
      <c r="G120" s="128"/>
      <c r="H120" s="128"/>
      <c r="I120" s="128"/>
      <c r="J120" s="128"/>
      <c r="K120" s="128"/>
      <c r="L120" s="128"/>
      <c r="M120" s="131"/>
      <c r="N120" s="131"/>
      <c r="O120" s="131"/>
      <c r="P120" s="131"/>
      <c r="Q120" s="131"/>
      <c r="R120" s="131"/>
      <c r="S120" s="131"/>
      <c r="T120" s="131"/>
      <c r="U120" s="131"/>
      <c r="V120" s="131"/>
      <c r="W120" s="131"/>
      <c r="X120" s="131"/>
      <c r="Y120" s="131"/>
      <c r="Z120" s="131"/>
      <c r="AA120" s="131"/>
      <c r="AB120" s="131"/>
    </row>
    <row r="121" spans="1:28" ht="15.75" customHeight="1">
      <c r="A121" s="274" t="s">
        <v>732</v>
      </c>
      <c r="B121" s="169" t="s">
        <v>730</v>
      </c>
      <c r="C121" s="167" t="s">
        <v>299</v>
      </c>
      <c r="D121" s="128"/>
      <c r="E121" s="128">
        <v>1</v>
      </c>
      <c r="F121" s="131"/>
      <c r="G121" s="128"/>
      <c r="H121" s="128"/>
      <c r="I121" s="128">
        <v>1</v>
      </c>
      <c r="J121" s="128">
        <v>1</v>
      </c>
      <c r="K121" s="128">
        <v>1</v>
      </c>
      <c r="L121" s="128">
        <v>1</v>
      </c>
      <c r="M121" s="131"/>
      <c r="N121" s="131"/>
      <c r="O121" s="131"/>
      <c r="P121" s="131"/>
      <c r="Q121" s="131"/>
      <c r="R121" s="131"/>
      <c r="S121" s="131"/>
      <c r="T121" s="131"/>
      <c r="U121" s="131"/>
      <c r="V121" s="131"/>
      <c r="W121" s="131"/>
      <c r="X121" s="131"/>
      <c r="Y121" s="131"/>
      <c r="Z121" s="131"/>
      <c r="AA121" s="131"/>
      <c r="AB121" s="131"/>
    </row>
    <row r="122" spans="1:28" ht="15.75" customHeight="1">
      <c r="A122" s="274" t="s">
        <v>733</v>
      </c>
      <c r="B122" s="169" t="s">
        <v>730</v>
      </c>
      <c r="C122" s="167" t="s">
        <v>299</v>
      </c>
      <c r="D122" s="128"/>
      <c r="E122" s="128"/>
      <c r="F122" s="131"/>
      <c r="G122" s="128"/>
      <c r="H122" s="128"/>
      <c r="I122" s="128"/>
      <c r="J122" s="128"/>
      <c r="K122" s="128"/>
      <c r="L122" s="128"/>
      <c r="M122" s="131"/>
      <c r="N122" s="131"/>
      <c r="O122" s="131"/>
      <c r="P122" s="131"/>
      <c r="Q122" s="131"/>
      <c r="R122" s="131"/>
      <c r="S122" s="131"/>
      <c r="T122" s="131"/>
      <c r="U122" s="131"/>
      <c r="V122" s="131"/>
      <c r="W122" s="131"/>
      <c r="X122" s="131"/>
      <c r="Y122" s="131"/>
      <c r="Z122" s="131"/>
      <c r="AA122" s="131"/>
      <c r="AB122" s="131"/>
    </row>
    <row r="123" spans="1:28" ht="15.75" customHeight="1">
      <c r="A123" s="274" t="s">
        <v>734</v>
      </c>
      <c r="B123" s="169" t="s">
        <v>730</v>
      </c>
      <c r="C123" s="167" t="s">
        <v>299</v>
      </c>
      <c r="D123" s="128"/>
      <c r="E123" s="128"/>
      <c r="F123" s="131"/>
      <c r="G123" s="128"/>
      <c r="H123" s="128"/>
      <c r="I123" s="128"/>
      <c r="J123" s="128"/>
      <c r="K123" s="128"/>
      <c r="L123" s="128"/>
      <c r="M123" s="131"/>
      <c r="N123" s="131"/>
      <c r="O123" s="131"/>
      <c r="P123" s="131"/>
      <c r="Q123" s="131"/>
      <c r="R123" s="131"/>
      <c r="S123" s="131"/>
      <c r="T123" s="131"/>
      <c r="U123" s="131"/>
      <c r="V123" s="131"/>
      <c r="W123" s="131"/>
      <c r="X123" s="131"/>
      <c r="Y123" s="131"/>
      <c r="Z123" s="131"/>
      <c r="AA123" s="131"/>
      <c r="AB123" s="131"/>
    </row>
    <row r="124" spans="1:28" ht="15.75" customHeight="1">
      <c r="A124" s="274" t="s">
        <v>735</v>
      </c>
      <c r="B124" s="169" t="s">
        <v>730</v>
      </c>
      <c r="C124" s="167" t="s">
        <v>299</v>
      </c>
      <c r="D124" s="128"/>
      <c r="E124" s="128">
        <v>1</v>
      </c>
      <c r="F124" s="131"/>
      <c r="G124" s="128"/>
      <c r="H124" s="128"/>
      <c r="I124" s="128"/>
      <c r="J124" s="128"/>
      <c r="K124" s="128"/>
      <c r="L124" s="128"/>
      <c r="M124" s="131"/>
      <c r="N124" s="131"/>
      <c r="O124" s="131"/>
      <c r="P124" s="131"/>
      <c r="Q124" s="131"/>
      <c r="R124" s="131"/>
      <c r="S124" s="131"/>
      <c r="T124" s="131"/>
      <c r="U124" s="131"/>
      <c r="V124" s="131"/>
      <c r="W124" s="131"/>
      <c r="X124" s="131"/>
      <c r="Y124" s="131"/>
      <c r="Z124" s="131"/>
      <c r="AA124" s="131"/>
      <c r="AB124" s="131"/>
    </row>
    <row r="125" spans="1:28" ht="15.75" customHeight="1">
      <c r="A125" s="274" t="s">
        <v>736</v>
      </c>
      <c r="B125" s="169" t="s">
        <v>730</v>
      </c>
      <c r="C125" s="167" t="s">
        <v>299</v>
      </c>
      <c r="D125" s="128"/>
      <c r="E125" s="128"/>
      <c r="F125" s="131"/>
      <c r="G125" s="128"/>
      <c r="H125" s="128"/>
      <c r="I125" s="128"/>
      <c r="J125" s="128"/>
      <c r="K125" s="128"/>
      <c r="L125" s="128"/>
      <c r="M125" s="131"/>
      <c r="N125" s="131"/>
      <c r="O125" s="131"/>
      <c r="P125" s="131"/>
      <c r="Q125" s="131"/>
      <c r="R125" s="131"/>
      <c r="S125" s="131"/>
      <c r="T125" s="131"/>
      <c r="U125" s="131"/>
      <c r="V125" s="131"/>
      <c r="W125" s="131"/>
      <c r="X125" s="131"/>
      <c r="Y125" s="131"/>
      <c r="Z125" s="131"/>
      <c r="AA125" s="131"/>
      <c r="AB125" s="131"/>
    </row>
    <row r="126" spans="1:28" ht="15.75" customHeight="1">
      <c r="A126" s="274" t="s">
        <v>737</v>
      </c>
      <c r="B126" s="169" t="s">
        <v>730</v>
      </c>
      <c r="C126" s="167" t="s">
        <v>299</v>
      </c>
      <c r="D126" s="128"/>
      <c r="E126" s="128"/>
      <c r="F126" s="131"/>
      <c r="G126" s="128"/>
      <c r="H126" s="128"/>
      <c r="I126" s="128"/>
      <c r="J126" s="128"/>
      <c r="K126" s="128"/>
      <c r="L126" s="128"/>
      <c r="M126" s="131"/>
      <c r="N126" s="131"/>
      <c r="O126" s="131"/>
      <c r="P126" s="131"/>
      <c r="Q126" s="131"/>
      <c r="R126" s="131"/>
      <c r="S126" s="131"/>
      <c r="T126" s="131"/>
      <c r="U126" s="131"/>
      <c r="V126" s="131"/>
      <c r="W126" s="131"/>
      <c r="X126" s="131"/>
      <c r="Y126" s="131"/>
      <c r="Z126" s="131"/>
      <c r="AA126" s="131"/>
      <c r="AB126" s="131"/>
    </row>
    <row r="127" spans="1:28" ht="15.75" customHeight="1">
      <c r="A127" s="274" t="s">
        <v>738</v>
      </c>
      <c r="B127" s="169" t="s">
        <v>730</v>
      </c>
      <c r="C127" s="167" t="s">
        <v>299</v>
      </c>
      <c r="D127" s="128"/>
      <c r="E127" s="128">
        <v>1</v>
      </c>
      <c r="F127" s="131"/>
      <c r="G127" s="128"/>
      <c r="H127" s="128"/>
      <c r="I127" s="128"/>
      <c r="J127" s="128"/>
      <c r="K127" s="128"/>
      <c r="L127" s="128"/>
      <c r="M127" s="131"/>
      <c r="N127" s="131"/>
      <c r="O127" s="131"/>
      <c r="P127" s="131"/>
      <c r="Q127" s="131"/>
      <c r="R127" s="131"/>
      <c r="S127" s="131"/>
      <c r="T127" s="131"/>
      <c r="U127" s="131"/>
      <c r="V127" s="131"/>
      <c r="W127" s="131"/>
      <c r="X127" s="131"/>
      <c r="Y127" s="131"/>
      <c r="Z127" s="131"/>
      <c r="AA127" s="131"/>
      <c r="AB127" s="131"/>
    </row>
    <row r="128" spans="1:28" ht="15.75" customHeight="1">
      <c r="A128" s="274" t="s">
        <v>739</v>
      </c>
      <c r="B128" s="169" t="s">
        <v>730</v>
      </c>
      <c r="C128" s="167" t="s">
        <v>299</v>
      </c>
      <c r="D128" s="128"/>
      <c r="E128" s="128"/>
      <c r="F128" s="131"/>
      <c r="G128" s="128"/>
      <c r="H128" s="128"/>
      <c r="I128" s="128"/>
      <c r="J128" s="128"/>
      <c r="K128" s="128"/>
      <c r="L128" s="128"/>
      <c r="M128" s="131"/>
      <c r="N128" s="131"/>
      <c r="O128" s="131"/>
      <c r="P128" s="131"/>
      <c r="Q128" s="131"/>
      <c r="R128" s="131"/>
      <c r="S128" s="131"/>
      <c r="T128" s="131"/>
      <c r="U128" s="131"/>
      <c r="V128" s="131"/>
      <c r="W128" s="131"/>
      <c r="X128" s="131"/>
      <c r="Y128" s="131"/>
      <c r="Z128" s="131"/>
      <c r="AA128" s="131"/>
      <c r="AB128" s="131"/>
    </row>
    <row r="129" spans="1:28" ht="15.75" customHeight="1">
      <c r="A129" s="274" t="s">
        <v>740</v>
      </c>
      <c r="B129" s="169" t="s">
        <v>730</v>
      </c>
      <c r="C129" s="167" t="s">
        <v>299</v>
      </c>
      <c r="D129" s="128"/>
      <c r="E129" s="128"/>
      <c r="F129" s="131"/>
      <c r="G129" s="128"/>
      <c r="H129" s="128"/>
      <c r="I129" s="128"/>
      <c r="J129" s="128"/>
      <c r="K129" s="128"/>
      <c r="L129" s="128"/>
      <c r="M129" s="131"/>
      <c r="N129" s="131"/>
      <c r="O129" s="131"/>
      <c r="P129" s="131"/>
      <c r="Q129" s="131"/>
      <c r="R129" s="131"/>
      <c r="S129" s="131"/>
      <c r="T129" s="131"/>
      <c r="U129" s="131"/>
      <c r="V129" s="131"/>
      <c r="W129" s="131"/>
      <c r="X129" s="131"/>
      <c r="Y129" s="131"/>
      <c r="Z129" s="131"/>
      <c r="AA129" s="131"/>
      <c r="AB129" s="131"/>
    </row>
    <row r="130" spans="1:28" ht="15.75" customHeight="1">
      <c r="A130" s="274" t="s">
        <v>741</v>
      </c>
      <c r="B130" s="169" t="s">
        <v>730</v>
      </c>
      <c r="C130" s="167" t="s">
        <v>299</v>
      </c>
      <c r="D130" s="128"/>
      <c r="E130" s="128">
        <v>1</v>
      </c>
      <c r="F130" s="131"/>
      <c r="G130" s="128"/>
      <c r="H130" s="128"/>
      <c r="I130" s="128"/>
      <c r="J130" s="128"/>
      <c r="K130" s="128"/>
      <c r="L130" s="128"/>
      <c r="M130" s="131"/>
      <c r="N130" s="131"/>
      <c r="O130" s="131"/>
      <c r="P130" s="131"/>
      <c r="Q130" s="131"/>
      <c r="R130" s="131"/>
      <c r="S130" s="131"/>
      <c r="T130" s="131"/>
      <c r="U130" s="131"/>
      <c r="V130" s="131"/>
      <c r="W130" s="131"/>
      <c r="X130" s="131"/>
      <c r="Y130" s="131"/>
      <c r="Z130" s="131"/>
      <c r="AA130" s="131"/>
      <c r="AB130" s="131"/>
    </row>
    <row r="131" spans="1:28" ht="15.75" customHeight="1">
      <c r="A131" s="274" t="s">
        <v>742</v>
      </c>
      <c r="B131" s="169" t="s">
        <v>730</v>
      </c>
      <c r="C131" s="167" t="s">
        <v>299</v>
      </c>
      <c r="D131" s="128"/>
      <c r="E131" s="128">
        <v>1</v>
      </c>
      <c r="F131" s="131"/>
      <c r="G131" s="128"/>
      <c r="H131" s="128"/>
      <c r="I131" s="128">
        <v>1</v>
      </c>
      <c r="J131" s="128">
        <v>1</v>
      </c>
      <c r="K131" s="128">
        <v>1</v>
      </c>
      <c r="L131" s="128">
        <v>1</v>
      </c>
      <c r="M131" s="131"/>
      <c r="N131" s="131"/>
      <c r="O131" s="131"/>
      <c r="P131" s="131"/>
      <c r="Q131" s="131"/>
      <c r="R131" s="131"/>
      <c r="S131" s="131"/>
      <c r="T131" s="131"/>
      <c r="U131" s="131"/>
      <c r="V131" s="131"/>
      <c r="W131" s="131"/>
      <c r="X131" s="131"/>
      <c r="Y131" s="131"/>
      <c r="Z131" s="131"/>
      <c r="AA131" s="131"/>
      <c r="AB131" s="131"/>
    </row>
    <row r="132" spans="1:28" ht="15.75" customHeight="1">
      <c r="A132" s="274" t="s">
        <v>743</v>
      </c>
      <c r="B132" s="169" t="s">
        <v>730</v>
      </c>
      <c r="C132" s="167" t="s">
        <v>299</v>
      </c>
      <c r="D132" s="128"/>
      <c r="E132" s="128"/>
      <c r="F132" s="131"/>
      <c r="G132" s="128"/>
      <c r="H132" s="128"/>
      <c r="I132" s="128"/>
      <c r="J132" s="128"/>
      <c r="K132" s="128"/>
      <c r="L132" s="128"/>
      <c r="M132" s="131"/>
      <c r="N132" s="131"/>
      <c r="O132" s="131"/>
      <c r="P132" s="131"/>
      <c r="Q132" s="131"/>
      <c r="R132" s="131"/>
      <c r="S132" s="131"/>
      <c r="T132" s="131"/>
      <c r="U132" s="131"/>
      <c r="V132" s="131"/>
      <c r="W132" s="131"/>
      <c r="X132" s="131"/>
      <c r="Y132" s="131"/>
      <c r="Z132" s="131"/>
      <c r="AA132" s="131"/>
      <c r="AB132" s="131"/>
    </row>
    <row r="133" spans="1:28" ht="15.75" customHeight="1">
      <c r="A133" s="274" t="s">
        <v>744</v>
      </c>
      <c r="B133" s="169" t="s">
        <v>730</v>
      </c>
      <c r="C133" s="167" t="s">
        <v>299</v>
      </c>
      <c r="D133" s="128"/>
      <c r="E133" s="128"/>
      <c r="F133" s="131"/>
      <c r="G133" s="128"/>
      <c r="H133" s="128"/>
      <c r="I133" s="128"/>
      <c r="J133" s="128"/>
      <c r="K133" s="128"/>
      <c r="L133" s="128"/>
      <c r="M133" s="131"/>
      <c r="N133" s="131"/>
      <c r="O133" s="131"/>
      <c r="P133" s="131"/>
      <c r="Q133" s="131"/>
      <c r="R133" s="131"/>
      <c r="S133" s="131"/>
      <c r="T133" s="131"/>
      <c r="U133" s="131"/>
      <c r="V133" s="131"/>
      <c r="W133" s="131"/>
      <c r="X133" s="131"/>
      <c r="Y133" s="131"/>
      <c r="Z133" s="131"/>
      <c r="AA133" s="131"/>
      <c r="AB133" s="131"/>
    </row>
    <row r="134" spans="1:28" ht="15.75" customHeight="1">
      <c r="A134" s="274" t="s">
        <v>745</v>
      </c>
      <c r="B134" s="169" t="s">
        <v>746</v>
      </c>
      <c r="C134" s="167" t="s">
        <v>299</v>
      </c>
      <c r="D134" s="128"/>
      <c r="E134" s="128">
        <v>3</v>
      </c>
      <c r="F134" s="131"/>
      <c r="G134" s="131"/>
      <c r="H134" s="128"/>
      <c r="I134" s="128">
        <v>3</v>
      </c>
      <c r="J134" s="128">
        <v>3</v>
      </c>
      <c r="K134" s="128">
        <v>3</v>
      </c>
      <c r="L134" s="128">
        <v>3</v>
      </c>
      <c r="M134" s="131"/>
      <c r="N134" s="131"/>
      <c r="O134" s="131"/>
      <c r="P134" s="131"/>
      <c r="Q134" s="131"/>
      <c r="R134" s="131"/>
      <c r="S134" s="131"/>
      <c r="T134" s="131"/>
      <c r="U134" s="131"/>
      <c r="V134" s="131"/>
      <c r="W134" s="131"/>
      <c r="X134" s="131"/>
      <c r="Y134" s="131"/>
      <c r="Z134" s="131"/>
      <c r="AA134" s="131"/>
      <c r="AB134" s="131"/>
    </row>
    <row r="135" spans="1:28" ht="15.75" customHeight="1">
      <c r="A135" s="170"/>
      <c r="B135" s="158"/>
      <c r="C135" s="159" t="s">
        <v>386</v>
      </c>
      <c r="D135" s="160">
        <f t="shared" ref="D135:E135" si="7">SUM(D119:D134)</f>
        <v>0</v>
      </c>
      <c r="E135" s="161">
        <f t="shared" si="7"/>
        <v>9</v>
      </c>
      <c r="F135" s="171" t="s">
        <v>387</v>
      </c>
      <c r="G135" s="161"/>
      <c r="H135" s="161"/>
      <c r="I135" s="161"/>
      <c r="J135" s="161"/>
      <c r="K135" s="161"/>
      <c r="L135" s="161"/>
      <c r="M135" s="161"/>
      <c r="N135" s="161"/>
      <c r="O135" s="161"/>
      <c r="P135" s="131"/>
      <c r="Q135" s="131"/>
      <c r="R135" s="131"/>
      <c r="S135" s="131"/>
      <c r="T135" s="131"/>
      <c r="U135" s="131"/>
      <c r="V135" s="131"/>
      <c r="W135" s="131"/>
      <c r="X135" s="131"/>
      <c r="Y135" s="131"/>
      <c r="Z135" s="131"/>
      <c r="AA135" s="131"/>
      <c r="AB135" s="131"/>
    </row>
    <row r="136" spans="1:28" ht="15.75" customHeight="1">
      <c r="A136" s="131"/>
      <c r="B136" s="131"/>
      <c r="C136" s="172" t="s">
        <v>388</v>
      </c>
      <c r="D136" s="173"/>
      <c r="E136" s="173">
        <f>E92+E93</f>
        <v>89</v>
      </c>
      <c r="F136" s="174" t="s">
        <v>389</v>
      </c>
      <c r="G136" s="175"/>
      <c r="H136" s="173"/>
      <c r="I136" s="173">
        <f t="shared" ref="I136:L136" si="8">I92+I93</f>
        <v>12</v>
      </c>
      <c r="J136" s="173">
        <f t="shared" si="8"/>
        <v>72</v>
      </c>
      <c r="K136" s="173">
        <f t="shared" si="8"/>
        <v>76</v>
      </c>
      <c r="L136" s="173">
        <f t="shared" si="8"/>
        <v>77</v>
      </c>
      <c r="M136" s="176"/>
      <c r="N136" s="176"/>
      <c r="O136" s="176"/>
      <c r="P136" s="131"/>
      <c r="Q136" s="131"/>
      <c r="R136" s="131"/>
      <c r="S136" s="131"/>
      <c r="T136" s="131"/>
      <c r="U136" s="131"/>
      <c r="V136" s="131"/>
      <c r="W136" s="131"/>
      <c r="X136" s="131"/>
      <c r="Y136" s="131"/>
      <c r="Z136" s="131"/>
      <c r="AA136" s="131"/>
      <c r="AB136" s="131"/>
    </row>
    <row r="137" spans="1:28" ht="15.75" customHeight="1">
      <c r="A137" s="131"/>
      <c r="B137" s="131"/>
      <c r="C137" s="172" t="s">
        <v>388</v>
      </c>
      <c r="D137" s="173"/>
      <c r="E137" s="173">
        <f>E92+E135</f>
        <v>74</v>
      </c>
      <c r="F137" s="174" t="s">
        <v>390</v>
      </c>
      <c r="G137" s="175"/>
      <c r="H137" s="173"/>
      <c r="I137" s="173">
        <f t="shared" ref="I137:L137" si="9">I92+I135</f>
        <v>12</v>
      </c>
      <c r="J137" s="173">
        <f t="shared" si="9"/>
        <v>51</v>
      </c>
      <c r="K137" s="173">
        <f t="shared" si="9"/>
        <v>54</v>
      </c>
      <c r="L137" s="173">
        <f t="shared" si="9"/>
        <v>55</v>
      </c>
      <c r="M137" s="176"/>
      <c r="N137" s="176"/>
      <c r="O137" s="176"/>
      <c r="P137" s="131"/>
      <c r="Q137" s="131"/>
      <c r="R137" s="131"/>
      <c r="S137" s="131"/>
      <c r="T137" s="131"/>
      <c r="U137" s="131"/>
      <c r="V137" s="131"/>
      <c r="W137" s="131"/>
      <c r="X137" s="131"/>
      <c r="Y137" s="131"/>
      <c r="Z137" s="131"/>
      <c r="AA137" s="131"/>
      <c r="AB137" s="131"/>
    </row>
    <row r="138" spans="1:28" ht="15.75" customHeight="1">
      <c r="A138" s="131"/>
      <c r="B138" s="131"/>
      <c r="C138" s="128"/>
      <c r="D138" s="128"/>
      <c r="E138" s="128"/>
      <c r="F138" s="131"/>
      <c r="G138" s="128"/>
      <c r="H138" s="128"/>
      <c r="I138" s="128"/>
      <c r="J138" s="128"/>
      <c r="K138" s="128"/>
      <c r="L138" s="128"/>
      <c r="M138" s="131"/>
      <c r="N138" s="131"/>
      <c r="O138" s="131"/>
      <c r="P138" s="131"/>
      <c r="Q138" s="131"/>
      <c r="R138" s="131"/>
      <c r="S138" s="131"/>
      <c r="T138" s="131"/>
      <c r="U138" s="131"/>
      <c r="V138" s="131"/>
      <c r="W138" s="131"/>
      <c r="X138" s="131"/>
      <c r="Y138" s="131"/>
      <c r="Z138" s="131"/>
      <c r="AA138" s="131"/>
      <c r="AB138" s="131"/>
    </row>
    <row r="139" spans="1:28" ht="15.75" customHeight="1">
      <c r="A139" s="131"/>
      <c r="B139" s="131"/>
      <c r="C139" s="128"/>
      <c r="D139" s="128"/>
      <c r="E139" s="128"/>
      <c r="F139" s="131"/>
      <c r="G139" s="128"/>
      <c r="H139" s="128"/>
      <c r="I139" s="128"/>
      <c r="J139" s="128"/>
      <c r="K139" s="128"/>
      <c r="L139" s="128"/>
      <c r="M139" s="131"/>
      <c r="N139" s="131"/>
      <c r="O139" s="131"/>
      <c r="P139" s="131"/>
      <c r="Q139" s="131"/>
      <c r="R139" s="131"/>
      <c r="S139" s="131"/>
      <c r="T139" s="131"/>
      <c r="U139" s="131"/>
      <c r="V139" s="131"/>
      <c r="W139" s="131"/>
      <c r="X139" s="131"/>
      <c r="Y139" s="131"/>
      <c r="Z139" s="131"/>
      <c r="AA139" s="131"/>
      <c r="AB139" s="131"/>
    </row>
    <row r="140" spans="1:28" ht="15.75" customHeight="1">
      <c r="A140" s="131"/>
      <c r="B140" s="131"/>
      <c r="C140" s="128"/>
      <c r="D140" s="128"/>
      <c r="E140" s="128"/>
      <c r="F140" s="131"/>
      <c r="G140" s="128"/>
      <c r="H140" s="128"/>
      <c r="I140" s="128"/>
      <c r="J140" s="128"/>
      <c r="K140" s="128"/>
      <c r="L140" s="128"/>
      <c r="M140" s="131"/>
      <c r="N140" s="131"/>
      <c r="O140" s="131"/>
      <c r="P140" s="131"/>
      <c r="Q140" s="131"/>
      <c r="R140" s="131"/>
      <c r="S140" s="131"/>
      <c r="T140" s="131"/>
      <c r="U140" s="131"/>
      <c r="V140" s="131"/>
      <c r="W140" s="131"/>
      <c r="X140" s="131"/>
      <c r="Y140" s="131"/>
      <c r="Z140" s="131"/>
      <c r="AA140" s="131"/>
      <c r="AB140" s="131"/>
    </row>
    <row r="141" spans="1:28" ht="15.75" customHeight="1">
      <c r="A141" s="131"/>
      <c r="B141" s="131"/>
      <c r="C141" s="128"/>
      <c r="D141" s="128"/>
      <c r="E141" s="128"/>
      <c r="F141" s="131"/>
      <c r="G141" s="128"/>
      <c r="H141" s="128"/>
      <c r="I141" s="128"/>
      <c r="J141" s="128"/>
      <c r="K141" s="128"/>
      <c r="L141" s="128"/>
      <c r="M141" s="131"/>
      <c r="N141" s="131"/>
      <c r="O141" s="131"/>
      <c r="P141" s="131"/>
      <c r="Q141" s="131"/>
      <c r="R141" s="131"/>
      <c r="S141" s="131"/>
      <c r="T141" s="131"/>
      <c r="U141" s="131"/>
      <c r="V141" s="131"/>
      <c r="W141" s="131"/>
      <c r="X141" s="131"/>
      <c r="Y141" s="131"/>
      <c r="Z141" s="131"/>
      <c r="AA141" s="131"/>
      <c r="AB141" s="131"/>
    </row>
    <row r="142" spans="1:28" ht="15.75" customHeight="1">
      <c r="A142" s="131"/>
      <c r="B142" s="131"/>
      <c r="C142" s="128"/>
      <c r="D142" s="128"/>
      <c r="E142" s="128"/>
      <c r="F142" s="131"/>
      <c r="G142" s="128"/>
      <c r="H142" s="128"/>
      <c r="I142" s="128"/>
      <c r="J142" s="128"/>
      <c r="K142" s="128"/>
      <c r="L142" s="128"/>
      <c r="M142" s="131"/>
      <c r="N142" s="131"/>
      <c r="O142" s="131"/>
      <c r="P142" s="131"/>
      <c r="Q142" s="131"/>
      <c r="R142" s="131"/>
      <c r="S142" s="131"/>
      <c r="T142" s="131"/>
      <c r="U142" s="131"/>
      <c r="V142" s="131"/>
      <c r="W142" s="131"/>
      <c r="X142" s="131"/>
      <c r="Y142" s="131"/>
      <c r="Z142" s="131"/>
      <c r="AA142" s="131"/>
      <c r="AB142" s="131"/>
    </row>
    <row r="143" spans="1:28" ht="15.75" customHeight="1">
      <c r="A143" s="131"/>
      <c r="B143" s="131"/>
      <c r="C143" s="128"/>
      <c r="D143" s="128"/>
      <c r="E143" s="128"/>
      <c r="F143" s="131"/>
      <c r="G143" s="128"/>
      <c r="H143" s="128"/>
      <c r="I143" s="128"/>
      <c r="J143" s="128"/>
      <c r="K143" s="128"/>
      <c r="L143" s="128"/>
      <c r="M143" s="131"/>
      <c r="N143" s="131"/>
      <c r="O143" s="131"/>
      <c r="P143" s="131"/>
      <c r="Q143" s="131"/>
      <c r="R143" s="131"/>
      <c r="S143" s="131"/>
      <c r="T143" s="131"/>
      <c r="U143" s="131"/>
      <c r="V143" s="131"/>
      <c r="W143" s="131"/>
      <c r="X143" s="131"/>
      <c r="Y143" s="131"/>
      <c r="Z143" s="131"/>
      <c r="AA143" s="131"/>
      <c r="AB143" s="131"/>
    </row>
    <row r="144" spans="1:28" ht="15.75" customHeight="1">
      <c r="A144" s="131"/>
      <c r="B144" s="131"/>
      <c r="C144" s="128"/>
      <c r="D144" s="128"/>
      <c r="E144" s="128"/>
      <c r="F144" s="131"/>
      <c r="G144" s="128"/>
      <c r="H144" s="128"/>
      <c r="I144" s="128"/>
      <c r="J144" s="128"/>
      <c r="K144" s="128"/>
      <c r="L144" s="128"/>
      <c r="M144" s="131"/>
      <c r="N144" s="131"/>
      <c r="O144" s="131"/>
      <c r="P144" s="131"/>
      <c r="Q144" s="131"/>
      <c r="R144" s="131"/>
      <c r="S144" s="131"/>
      <c r="T144" s="131"/>
      <c r="U144" s="131"/>
      <c r="V144" s="131"/>
      <c r="W144" s="131"/>
      <c r="X144" s="131"/>
      <c r="Y144" s="131"/>
      <c r="Z144" s="131"/>
      <c r="AA144" s="131"/>
      <c r="AB144" s="131"/>
    </row>
    <row r="145" spans="1:28" ht="15.75" customHeight="1">
      <c r="A145" s="131"/>
      <c r="B145" s="131"/>
      <c r="C145" s="128"/>
      <c r="D145" s="128"/>
      <c r="E145" s="128"/>
      <c r="F145" s="131"/>
      <c r="G145" s="128"/>
      <c r="H145" s="128"/>
      <c r="I145" s="128"/>
      <c r="J145" s="128"/>
      <c r="K145" s="128"/>
      <c r="L145" s="128"/>
      <c r="M145" s="131"/>
      <c r="N145" s="131"/>
      <c r="O145" s="131"/>
      <c r="P145" s="131"/>
      <c r="Q145" s="131"/>
      <c r="R145" s="131"/>
      <c r="S145" s="131"/>
      <c r="T145" s="131"/>
      <c r="U145" s="131"/>
      <c r="V145" s="131"/>
      <c r="W145" s="131"/>
      <c r="X145" s="131"/>
      <c r="Y145" s="131"/>
      <c r="Z145" s="131"/>
      <c r="AA145" s="131"/>
      <c r="AB145" s="131"/>
    </row>
    <row r="146" spans="1:28" ht="15.75" customHeight="1">
      <c r="A146" s="131"/>
      <c r="B146" s="131"/>
      <c r="C146" s="128"/>
      <c r="D146" s="128"/>
      <c r="E146" s="128"/>
      <c r="F146" s="131"/>
      <c r="G146" s="128"/>
      <c r="H146" s="128"/>
      <c r="I146" s="128"/>
      <c r="J146" s="128"/>
      <c r="K146" s="128"/>
      <c r="L146" s="128"/>
      <c r="M146" s="131"/>
      <c r="N146" s="131"/>
      <c r="O146" s="131"/>
      <c r="P146" s="131"/>
      <c r="Q146" s="131"/>
      <c r="R146" s="131"/>
      <c r="S146" s="131"/>
      <c r="T146" s="131"/>
      <c r="U146" s="131"/>
      <c r="V146" s="131"/>
      <c r="W146" s="131"/>
      <c r="X146" s="131"/>
      <c r="Y146" s="131"/>
      <c r="Z146" s="131"/>
      <c r="AA146" s="131"/>
      <c r="AB146" s="131"/>
    </row>
    <row r="147" spans="1:28" ht="15.75" customHeight="1">
      <c r="A147" s="131"/>
      <c r="B147" s="131"/>
      <c r="C147" s="128"/>
      <c r="D147" s="128"/>
      <c r="E147" s="128"/>
      <c r="F147" s="131"/>
      <c r="G147" s="128"/>
      <c r="H147" s="128"/>
      <c r="I147" s="128"/>
      <c r="J147" s="128"/>
      <c r="K147" s="128"/>
      <c r="L147" s="128"/>
      <c r="M147" s="131"/>
      <c r="N147" s="131"/>
      <c r="O147" s="131"/>
      <c r="P147" s="131"/>
      <c r="Q147" s="131"/>
      <c r="R147" s="131"/>
      <c r="S147" s="131"/>
      <c r="T147" s="131"/>
      <c r="U147" s="131"/>
      <c r="V147" s="131"/>
      <c r="W147" s="131"/>
      <c r="X147" s="131"/>
      <c r="Y147" s="131"/>
      <c r="Z147" s="131"/>
      <c r="AA147" s="131"/>
      <c r="AB147" s="131"/>
    </row>
    <row r="148" spans="1:28" ht="15.75" customHeight="1">
      <c r="A148" s="131"/>
      <c r="B148" s="131"/>
      <c r="C148" s="128"/>
      <c r="D148" s="128"/>
      <c r="E148" s="128"/>
      <c r="F148" s="131"/>
      <c r="G148" s="128"/>
      <c r="H148" s="128"/>
      <c r="I148" s="128"/>
      <c r="J148" s="128"/>
      <c r="K148" s="128"/>
      <c r="L148" s="128"/>
      <c r="M148" s="131"/>
      <c r="N148" s="131"/>
      <c r="O148" s="131"/>
      <c r="P148" s="131"/>
      <c r="Q148" s="131"/>
      <c r="R148" s="131"/>
      <c r="S148" s="131"/>
      <c r="T148" s="131"/>
      <c r="U148" s="131"/>
      <c r="V148" s="131"/>
      <c r="W148" s="131"/>
      <c r="X148" s="131"/>
      <c r="Y148" s="131"/>
      <c r="Z148" s="131"/>
      <c r="AA148" s="131"/>
      <c r="AB148" s="131"/>
    </row>
    <row r="149" spans="1:28" ht="15.75" customHeight="1">
      <c r="A149" s="131"/>
      <c r="B149" s="131"/>
      <c r="C149" s="128"/>
      <c r="D149" s="128"/>
      <c r="E149" s="128"/>
      <c r="F149" s="131"/>
      <c r="G149" s="128"/>
      <c r="H149" s="128"/>
      <c r="I149" s="128"/>
      <c r="J149" s="128"/>
      <c r="K149" s="128"/>
      <c r="L149" s="128"/>
      <c r="M149" s="131"/>
      <c r="N149" s="131"/>
      <c r="O149" s="131"/>
      <c r="P149" s="131"/>
      <c r="Q149" s="131"/>
      <c r="R149" s="131"/>
      <c r="S149" s="131"/>
      <c r="T149" s="131"/>
      <c r="U149" s="131"/>
      <c r="V149" s="131"/>
      <c r="W149" s="131"/>
      <c r="X149" s="131"/>
      <c r="Y149" s="131"/>
      <c r="Z149" s="131"/>
      <c r="AA149" s="131"/>
      <c r="AB149" s="131"/>
    </row>
    <row r="150" spans="1:28" ht="15.75" customHeight="1">
      <c r="A150" s="131"/>
      <c r="B150" s="131"/>
      <c r="C150" s="128"/>
      <c r="D150" s="128"/>
      <c r="E150" s="128"/>
      <c r="F150" s="131"/>
      <c r="G150" s="128"/>
      <c r="H150" s="128"/>
      <c r="I150" s="128"/>
      <c r="J150" s="128"/>
      <c r="K150" s="128"/>
      <c r="L150" s="128"/>
      <c r="M150" s="131"/>
      <c r="N150" s="131"/>
      <c r="O150" s="131"/>
      <c r="P150" s="131"/>
      <c r="Q150" s="131"/>
      <c r="R150" s="131"/>
      <c r="S150" s="131"/>
      <c r="T150" s="131"/>
      <c r="U150" s="131"/>
      <c r="V150" s="131"/>
      <c r="W150" s="131"/>
      <c r="X150" s="131"/>
      <c r="Y150" s="131"/>
      <c r="Z150" s="131"/>
      <c r="AA150" s="131"/>
      <c r="AB150" s="131"/>
    </row>
    <row r="151" spans="1:28" ht="15.75" customHeight="1">
      <c r="A151" s="131"/>
      <c r="B151" s="131"/>
      <c r="C151" s="128"/>
      <c r="D151" s="128"/>
      <c r="E151" s="128"/>
      <c r="F151" s="131"/>
      <c r="G151" s="128"/>
      <c r="H151" s="128"/>
      <c r="I151" s="128"/>
      <c r="J151" s="128"/>
      <c r="K151" s="128"/>
      <c r="L151" s="128"/>
      <c r="M151" s="131"/>
      <c r="N151" s="131"/>
      <c r="O151" s="131"/>
      <c r="P151" s="131"/>
      <c r="Q151" s="131"/>
      <c r="R151" s="131"/>
      <c r="S151" s="131"/>
      <c r="T151" s="131"/>
      <c r="U151" s="131"/>
      <c r="V151" s="131"/>
      <c r="W151" s="131"/>
      <c r="X151" s="131"/>
      <c r="Y151" s="131"/>
      <c r="Z151" s="131"/>
      <c r="AA151" s="131"/>
      <c r="AB151" s="131"/>
    </row>
    <row r="152" spans="1:28" ht="15.75" customHeight="1">
      <c r="A152" s="131"/>
      <c r="B152" s="131"/>
      <c r="C152" s="128"/>
      <c r="D152" s="128"/>
      <c r="E152" s="128"/>
      <c r="F152" s="131"/>
      <c r="G152" s="128"/>
      <c r="H152" s="128"/>
      <c r="I152" s="128"/>
      <c r="J152" s="128"/>
      <c r="K152" s="128"/>
      <c r="L152" s="128"/>
      <c r="M152" s="131"/>
      <c r="N152" s="131"/>
      <c r="O152" s="131"/>
      <c r="P152" s="131"/>
      <c r="Q152" s="131"/>
      <c r="R152" s="131"/>
      <c r="S152" s="131"/>
      <c r="T152" s="131"/>
      <c r="U152" s="131"/>
      <c r="V152" s="131"/>
      <c r="W152" s="131"/>
      <c r="X152" s="131"/>
      <c r="Y152" s="131"/>
      <c r="Z152" s="131"/>
      <c r="AA152" s="131"/>
      <c r="AB152" s="131"/>
    </row>
    <row r="153" spans="1:28" ht="15.75" customHeight="1">
      <c r="A153" s="131"/>
      <c r="B153" s="131"/>
      <c r="C153" s="128"/>
      <c r="D153" s="128"/>
      <c r="E153" s="128"/>
      <c r="F153" s="131"/>
      <c r="G153" s="128"/>
      <c r="H153" s="128"/>
      <c r="I153" s="128"/>
      <c r="J153" s="128"/>
      <c r="K153" s="128"/>
      <c r="L153" s="128"/>
      <c r="M153" s="131"/>
      <c r="N153" s="131"/>
      <c r="O153" s="131"/>
      <c r="P153" s="131"/>
      <c r="Q153" s="131"/>
      <c r="R153" s="131"/>
      <c r="S153" s="131"/>
      <c r="T153" s="131"/>
      <c r="U153" s="131"/>
      <c r="V153" s="131"/>
      <c r="W153" s="131"/>
      <c r="X153" s="131"/>
      <c r="Y153" s="131"/>
      <c r="Z153" s="131"/>
      <c r="AA153" s="131"/>
      <c r="AB153" s="131"/>
    </row>
    <row r="154" spans="1:28" ht="15.75" customHeight="1">
      <c r="A154" s="131"/>
      <c r="B154" s="131"/>
      <c r="C154" s="128"/>
      <c r="D154" s="128"/>
      <c r="E154" s="128"/>
      <c r="F154" s="131"/>
      <c r="G154" s="128"/>
      <c r="H154" s="128"/>
      <c r="I154" s="128"/>
      <c r="J154" s="128"/>
      <c r="K154" s="128"/>
      <c r="L154" s="128"/>
      <c r="M154" s="131"/>
      <c r="N154" s="131"/>
      <c r="O154" s="131"/>
      <c r="P154" s="131"/>
      <c r="Q154" s="131"/>
      <c r="R154" s="131"/>
      <c r="S154" s="131"/>
      <c r="T154" s="131"/>
      <c r="U154" s="131"/>
      <c r="V154" s="131"/>
      <c r="W154" s="131"/>
      <c r="X154" s="131"/>
      <c r="Y154" s="131"/>
      <c r="Z154" s="131"/>
      <c r="AA154" s="131"/>
      <c r="AB154" s="131"/>
    </row>
    <row r="155" spans="1:28" ht="15.75" customHeight="1">
      <c r="A155" s="131"/>
      <c r="B155" s="131"/>
      <c r="C155" s="128"/>
      <c r="D155" s="128"/>
      <c r="E155" s="128"/>
      <c r="F155" s="131"/>
      <c r="G155" s="128"/>
      <c r="H155" s="128"/>
      <c r="I155" s="128"/>
      <c r="J155" s="128"/>
      <c r="K155" s="128"/>
      <c r="L155" s="128"/>
      <c r="M155" s="131"/>
      <c r="N155" s="131"/>
      <c r="O155" s="131"/>
      <c r="P155" s="131"/>
      <c r="Q155" s="131"/>
      <c r="R155" s="131"/>
      <c r="S155" s="131"/>
      <c r="T155" s="131"/>
      <c r="U155" s="131"/>
      <c r="V155" s="131"/>
      <c r="W155" s="131"/>
      <c r="X155" s="131"/>
      <c r="Y155" s="131"/>
      <c r="Z155" s="131"/>
      <c r="AA155" s="131"/>
      <c r="AB155" s="131"/>
    </row>
    <row r="156" spans="1:28" ht="15.75" customHeight="1">
      <c r="A156" s="131"/>
      <c r="B156" s="131"/>
      <c r="C156" s="128"/>
      <c r="D156" s="128"/>
      <c r="E156" s="128"/>
      <c r="F156" s="131"/>
      <c r="G156" s="128"/>
      <c r="H156" s="128"/>
      <c r="I156" s="128"/>
      <c r="J156" s="128"/>
      <c r="K156" s="128"/>
      <c r="L156" s="128"/>
      <c r="M156" s="131"/>
      <c r="N156" s="131"/>
      <c r="O156" s="131"/>
      <c r="P156" s="131"/>
      <c r="Q156" s="131"/>
      <c r="R156" s="131"/>
      <c r="S156" s="131"/>
      <c r="T156" s="131"/>
      <c r="U156" s="131"/>
      <c r="V156" s="131"/>
      <c r="W156" s="131"/>
      <c r="X156" s="131"/>
      <c r="Y156" s="131"/>
      <c r="Z156" s="131"/>
      <c r="AA156" s="131"/>
      <c r="AB156" s="131"/>
    </row>
    <row r="157" spans="1:28" ht="15.75" customHeight="1">
      <c r="A157" s="131"/>
      <c r="B157" s="131"/>
      <c r="C157" s="128"/>
      <c r="D157" s="128"/>
      <c r="E157" s="128"/>
      <c r="F157" s="131"/>
      <c r="G157" s="128"/>
      <c r="H157" s="128"/>
      <c r="I157" s="128"/>
      <c r="J157" s="128"/>
      <c r="K157" s="128"/>
      <c r="L157" s="128"/>
      <c r="M157" s="131"/>
      <c r="N157" s="131"/>
      <c r="O157" s="131"/>
      <c r="P157" s="131"/>
      <c r="Q157" s="131"/>
      <c r="R157" s="131"/>
      <c r="S157" s="131"/>
      <c r="T157" s="131"/>
      <c r="U157" s="131"/>
      <c r="V157" s="131"/>
      <c r="W157" s="131"/>
      <c r="X157" s="131"/>
      <c r="Y157" s="131"/>
      <c r="Z157" s="131"/>
      <c r="AA157" s="131"/>
      <c r="AB157" s="131"/>
    </row>
    <row r="158" spans="1:28" ht="15.75" customHeight="1">
      <c r="A158" s="131"/>
      <c r="B158" s="131"/>
      <c r="C158" s="128"/>
      <c r="D158" s="128"/>
      <c r="E158" s="128"/>
      <c r="F158" s="131"/>
      <c r="G158" s="128"/>
      <c r="H158" s="128"/>
      <c r="I158" s="128"/>
      <c r="J158" s="128"/>
      <c r="K158" s="128"/>
      <c r="L158" s="128"/>
      <c r="M158" s="131"/>
      <c r="N158" s="131"/>
      <c r="O158" s="131"/>
      <c r="P158" s="131"/>
      <c r="Q158" s="131"/>
      <c r="R158" s="131"/>
      <c r="S158" s="131"/>
      <c r="T158" s="131"/>
      <c r="U158" s="131"/>
      <c r="V158" s="131"/>
      <c r="W158" s="131"/>
      <c r="X158" s="131"/>
      <c r="Y158" s="131"/>
      <c r="Z158" s="131"/>
      <c r="AA158" s="131"/>
      <c r="AB158" s="131"/>
    </row>
    <row r="159" spans="1:28" ht="15.75" customHeight="1">
      <c r="A159" s="131"/>
      <c r="B159" s="131"/>
      <c r="C159" s="128"/>
      <c r="D159" s="128"/>
      <c r="E159" s="128"/>
      <c r="F159" s="131"/>
      <c r="G159" s="128"/>
      <c r="H159" s="128"/>
      <c r="I159" s="128"/>
      <c r="J159" s="128"/>
      <c r="K159" s="128"/>
      <c r="L159" s="128"/>
      <c r="M159" s="131"/>
      <c r="N159" s="131"/>
      <c r="O159" s="131"/>
      <c r="P159" s="131"/>
      <c r="Q159" s="131"/>
      <c r="R159" s="131"/>
      <c r="S159" s="131"/>
      <c r="T159" s="131"/>
      <c r="U159" s="131"/>
      <c r="V159" s="131"/>
      <c r="W159" s="131"/>
      <c r="X159" s="131"/>
      <c r="Y159" s="131"/>
      <c r="Z159" s="131"/>
      <c r="AA159" s="131"/>
      <c r="AB159" s="131"/>
    </row>
    <row r="160" spans="1:28" ht="15.75" customHeight="1">
      <c r="A160" s="131"/>
      <c r="B160" s="131"/>
      <c r="C160" s="128"/>
      <c r="D160" s="128"/>
      <c r="E160" s="128"/>
      <c r="F160" s="131"/>
      <c r="G160" s="128"/>
      <c r="H160" s="128"/>
      <c r="I160" s="128"/>
      <c r="J160" s="128"/>
      <c r="K160" s="128"/>
      <c r="L160" s="128"/>
      <c r="M160" s="131"/>
      <c r="N160" s="131"/>
      <c r="O160" s="131"/>
      <c r="P160" s="131"/>
      <c r="Q160" s="131"/>
      <c r="R160" s="131"/>
      <c r="S160" s="131"/>
      <c r="T160" s="131"/>
      <c r="U160" s="131"/>
      <c r="V160" s="131"/>
      <c r="W160" s="131"/>
      <c r="X160" s="131"/>
      <c r="Y160" s="131"/>
      <c r="Z160" s="131"/>
      <c r="AA160" s="131"/>
      <c r="AB160" s="131"/>
    </row>
    <row r="161" spans="1:28" ht="15.75" customHeight="1">
      <c r="A161" s="131"/>
      <c r="B161" s="131"/>
      <c r="C161" s="128"/>
      <c r="D161" s="128"/>
      <c r="E161" s="128"/>
      <c r="F161" s="131"/>
      <c r="G161" s="128"/>
      <c r="H161" s="128"/>
      <c r="I161" s="128"/>
      <c r="J161" s="128"/>
      <c r="K161" s="128"/>
      <c r="L161" s="128"/>
      <c r="M161" s="131"/>
      <c r="N161" s="131"/>
      <c r="O161" s="131"/>
      <c r="P161" s="131"/>
      <c r="Q161" s="131"/>
      <c r="R161" s="131"/>
      <c r="S161" s="131"/>
      <c r="T161" s="131"/>
      <c r="U161" s="131"/>
      <c r="V161" s="131"/>
      <c r="W161" s="131"/>
      <c r="X161" s="131"/>
      <c r="Y161" s="131"/>
      <c r="Z161" s="131"/>
      <c r="AA161" s="131"/>
      <c r="AB161" s="131"/>
    </row>
    <row r="162" spans="1:28" ht="15.75" customHeight="1">
      <c r="A162" s="131"/>
      <c r="B162" s="131"/>
      <c r="C162" s="128"/>
      <c r="D162" s="128"/>
      <c r="E162" s="128"/>
      <c r="F162" s="131"/>
      <c r="G162" s="128"/>
      <c r="H162" s="128"/>
      <c r="I162" s="128"/>
      <c r="J162" s="128"/>
      <c r="K162" s="128"/>
      <c r="L162" s="128"/>
      <c r="M162" s="131"/>
      <c r="N162" s="131"/>
      <c r="O162" s="131"/>
      <c r="P162" s="131"/>
      <c r="Q162" s="131"/>
      <c r="R162" s="131"/>
      <c r="S162" s="131"/>
      <c r="T162" s="131"/>
      <c r="U162" s="131"/>
      <c r="V162" s="131"/>
      <c r="W162" s="131"/>
      <c r="X162" s="131"/>
      <c r="Y162" s="131"/>
      <c r="Z162" s="131"/>
      <c r="AA162" s="131"/>
      <c r="AB162" s="131"/>
    </row>
    <row r="163" spans="1:28" ht="15.75" customHeight="1">
      <c r="A163" s="131"/>
      <c r="B163" s="131"/>
      <c r="C163" s="128"/>
      <c r="D163" s="128"/>
      <c r="E163" s="128"/>
      <c r="F163" s="131"/>
      <c r="G163" s="128"/>
      <c r="H163" s="128"/>
      <c r="I163" s="128"/>
      <c r="J163" s="128"/>
      <c r="K163" s="128"/>
      <c r="L163" s="128"/>
      <c r="M163" s="131"/>
      <c r="N163" s="131"/>
      <c r="O163" s="131"/>
      <c r="P163" s="131"/>
      <c r="Q163" s="131"/>
      <c r="R163" s="131"/>
      <c r="S163" s="131"/>
      <c r="T163" s="131"/>
      <c r="U163" s="131"/>
      <c r="V163" s="131"/>
      <c r="W163" s="131"/>
      <c r="X163" s="131"/>
      <c r="Y163" s="131"/>
      <c r="Z163" s="131"/>
      <c r="AA163" s="131"/>
      <c r="AB163" s="131"/>
    </row>
    <row r="164" spans="1:28" ht="15.75" customHeight="1">
      <c r="A164" s="131"/>
      <c r="B164" s="131"/>
      <c r="C164" s="128"/>
      <c r="D164" s="128"/>
      <c r="E164" s="128"/>
      <c r="F164" s="131"/>
      <c r="G164" s="128"/>
      <c r="H164" s="128"/>
      <c r="I164" s="128"/>
      <c r="J164" s="128"/>
      <c r="K164" s="128"/>
      <c r="L164" s="128"/>
      <c r="M164" s="131"/>
      <c r="N164" s="131"/>
      <c r="O164" s="131"/>
      <c r="P164" s="131"/>
      <c r="Q164" s="131"/>
      <c r="R164" s="131"/>
      <c r="S164" s="131"/>
      <c r="T164" s="131"/>
      <c r="U164" s="131"/>
      <c r="V164" s="131"/>
      <c r="W164" s="131"/>
      <c r="X164" s="131"/>
      <c r="Y164" s="131"/>
      <c r="Z164" s="131"/>
      <c r="AA164" s="131"/>
      <c r="AB164" s="131"/>
    </row>
    <row r="165" spans="1:28" ht="15.75" customHeight="1">
      <c r="A165" s="131"/>
      <c r="B165" s="131"/>
      <c r="C165" s="128"/>
      <c r="D165" s="128"/>
      <c r="E165" s="128"/>
      <c r="F165" s="131"/>
      <c r="G165" s="128"/>
      <c r="H165" s="128"/>
      <c r="I165" s="128"/>
      <c r="J165" s="128"/>
      <c r="K165" s="128"/>
      <c r="L165" s="128"/>
      <c r="M165" s="131"/>
      <c r="N165" s="131"/>
      <c r="O165" s="131"/>
      <c r="P165" s="131"/>
      <c r="Q165" s="131"/>
      <c r="R165" s="131"/>
      <c r="S165" s="131"/>
      <c r="T165" s="131"/>
      <c r="U165" s="131"/>
      <c r="V165" s="131"/>
      <c r="W165" s="131"/>
      <c r="X165" s="131"/>
      <c r="Y165" s="131"/>
      <c r="Z165" s="131"/>
      <c r="AA165" s="131"/>
      <c r="AB165" s="131"/>
    </row>
    <row r="166" spans="1:28" ht="15.75" customHeight="1">
      <c r="A166" s="131"/>
      <c r="B166" s="131"/>
      <c r="C166" s="128"/>
      <c r="D166" s="128"/>
      <c r="E166" s="128"/>
      <c r="F166" s="131"/>
      <c r="G166" s="128"/>
      <c r="H166" s="128"/>
      <c r="I166" s="128"/>
      <c r="J166" s="128"/>
      <c r="K166" s="128"/>
      <c r="L166" s="128"/>
      <c r="M166" s="131"/>
      <c r="N166" s="131"/>
      <c r="O166" s="131"/>
      <c r="P166" s="131"/>
      <c r="Q166" s="131"/>
      <c r="R166" s="131"/>
      <c r="S166" s="131"/>
      <c r="T166" s="131"/>
      <c r="U166" s="131"/>
      <c r="V166" s="131"/>
      <c r="W166" s="131"/>
      <c r="X166" s="131"/>
      <c r="Y166" s="131"/>
      <c r="Z166" s="131"/>
      <c r="AA166" s="131"/>
      <c r="AB166" s="131"/>
    </row>
    <row r="167" spans="1:28" ht="15.75" customHeight="1">
      <c r="A167" s="131"/>
      <c r="B167" s="131"/>
      <c r="C167" s="128"/>
      <c r="D167" s="128"/>
      <c r="E167" s="128"/>
      <c r="F167" s="131"/>
      <c r="G167" s="128"/>
      <c r="H167" s="128"/>
      <c r="I167" s="128"/>
      <c r="J167" s="128"/>
      <c r="K167" s="128"/>
      <c r="L167" s="128"/>
      <c r="M167" s="131"/>
      <c r="N167" s="131"/>
      <c r="O167" s="131"/>
      <c r="P167" s="131"/>
      <c r="Q167" s="131"/>
      <c r="R167" s="131"/>
      <c r="S167" s="131"/>
      <c r="T167" s="131"/>
      <c r="U167" s="131"/>
      <c r="V167" s="131"/>
      <c r="W167" s="131"/>
      <c r="X167" s="131"/>
      <c r="Y167" s="131"/>
      <c r="Z167" s="131"/>
      <c r="AA167" s="131"/>
      <c r="AB167" s="131"/>
    </row>
    <row r="168" spans="1:28" ht="15.75" customHeight="1">
      <c r="A168" s="131"/>
      <c r="B168" s="131"/>
      <c r="C168" s="128"/>
      <c r="D168" s="128"/>
      <c r="E168" s="128"/>
      <c r="F168" s="131"/>
      <c r="G168" s="128"/>
      <c r="H168" s="128"/>
      <c r="I168" s="128"/>
      <c r="J168" s="128"/>
      <c r="K168" s="128"/>
      <c r="L168" s="128"/>
      <c r="M168" s="131"/>
      <c r="N168" s="131"/>
      <c r="O168" s="131"/>
      <c r="P168" s="131"/>
      <c r="Q168" s="131"/>
      <c r="R168" s="131"/>
      <c r="S168" s="131"/>
      <c r="T168" s="131"/>
      <c r="U168" s="131"/>
      <c r="V168" s="131"/>
      <c r="W168" s="131"/>
      <c r="X168" s="131"/>
      <c r="Y168" s="131"/>
      <c r="Z168" s="131"/>
      <c r="AA168" s="131"/>
      <c r="AB168" s="131"/>
    </row>
    <row r="169" spans="1:28" ht="15.75" customHeight="1">
      <c r="A169" s="131"/>
      <c r="B169" s="131"/>
      <c r="C169" s="128"/>
      <c r="D169" s="128"/>
      <c r="E169" s="128"/>
      <c r="F169" s="131"/>
      <c r="G169" s="128"/>
      <c r="H169" s="128"/>
      <c r="I169" s="128"/>
      <c r="J169" s="128"/>
      <c r="K169" s="128"/>
      <c r="L169" s="128"/>
      <c r="M169" s="131"/>
      <c r="N169" s="131"/>
      <c r="O169" s="131"/>
      <c r="P169" s="131"/>
      <c r="Q169" s="131"/>
      <c r="R169" s="131"/>
      <c r="S169" s="131"/>
      <c r="T169" s="131"/>
      <c r="U169" s="131"/>
      <c r="V169" s="131"/>
      <c r="W169" s="131"/>
      <c r="X169" s="131"/>
      <c r="Y169" s="131"/>
      <c r="Z169" s="131"/>
      <c r="AA169" s="131"/>
      <c r="AB169" s="131"/>
    </row>
    <row r="170" spans="1:28" ht="15.75" customHeight="1">
      <c r="A170" s="131"/>
      <c r="B170" s="131"/>
      <c r="C170" s="128"/>
      <c r="D170" s="128"/>
      <c r="E170" s="128"/>
      <c r="F170" s="131"/>
      <c r="G170" s="128"/>
      <c r="H170" s="128"/>
      <c r="I170" s="128"/>
      <c r="J170" s="128"/>
      <c r="K170" s="128"/>
      <c r="L170" s="128"/>
      <c r="M170" s="131"/>
      <c r="N170" s="131"/>
      <c r="O170" s="131"/>
      <c r="P170" s="131"/>
      <c r="Q170" s="131"/>
      <c r="R170" s="131"/>
      <c r="S170" s="131"/>
      <c r="T170" s="131"/>
      <c r="U170" s="131"/>
      <c r="V170" s="131"/>
      <c r="W170" s="131"/>
      <c r="X170" s="131"/>
      <c r="Y170" s="131"/>
      <c r="Z170" s="131"/>
      <c r="AA170" s="131"/>
      <c r="AB170" s="131"/>
    </row>
    <row r="171" spans="1:28" ht="15.75" customHeight="1">
      <c r="A171" s="131"/>
      <c r="B171" s="131"/>
      <c r="C171" s="128"/>
      <c r="D171" s="128"/>
      <c r="E171" s="128"/>
      <c r="F171" s="131"/>
      <c r="G171" s="128"/>
      <c r="H171" s="128"/>
      <c r="I171" s="128"/>
      <c r="J171" s="128"/>
      <c r="K171" s="128"/>
      <c r="L171" s="128"/>
      <c r="M171" s="131"/>
      <c r="N171" s="131"/>
      <c r="O171" s="131"/>
      <c r="P171" s="131"/>
      <c r="Q171" s="131"/>
      <c r="R171" s="131"/>
      <c r="S171" s="131"/>
      <c r="T171" s="131"/>
      <c r="U171" s="131"/>
      <c r="V171" s="131"/>
      <c r="W171" s="131"/>
      <c r="X171" s="131"/>
      <c r="Y171" s="131"/>
      <c r="Z171" s="131"/>
      <c r="AA171" s="131"/>
      <c r="AB171" s="131"/>
    </row>
    <row r="172" spans="1:28" ht="15.75" customHeight="1">
      <c r="A172" s="131"/>
      <c r="B172" s="131"/>
      <c r="C172" s="128"/>
      <c r="D172" s="128"/>
      <c r="E172" s="128"/>
      <c r="F172" s="131"/>
      <c r="G172" s="128"/>
      <c r="H172" s="128"/>
      <c r="I172" s="128"/>
      <c r="J172" s="128"/>
      <c r="K172" s="128"/>
      <c r="L172" s="128"/>
      <c r="M172" s="131"/>
      <c r="N172" s="131"/>
      <c r="O172" s="131"/>
      <c r="P172" s="131"/>
      <c r="Q172" s="131"/>
      <c r="R172" s="131"/>
      <c r="S172" s="131"/>
      <c r="T172" s="131"/>
      <c r="U172" s="131"/>
      <c r="V172" s="131"/>
      <c r="W172" s="131"/>
      <c r="X172" s="131"/>
      <c r="Y172" s="131"/>
      <c r="Z172" s="131"/>
      <c r="AA172" s="131"/>
      <c r="AB172" s="131"/>
    </row>
    <row r="173" spans="1:28" ht="15.75" customHeight="1">
      <c r="A173" s="131"/>
      <c r="B173" s="131"/>
      <c r="C173" s="128"/>
      <c r="D173" s="128"/>
      <c r="E173" s="128"/>
      <c r="F173" s="131"/>
      <c r="G173" s="128"/>
      <c r="H173" s="128"/>
      <c r="I173" s="128"/>
      <c r="J173" s="128"/>
      <c r="K173" s="128"/>
      <c r="L173" s="128"/>
      <c r="M173" s="131"/>
      <c r="N173" s="131"/>
      <c r="O173" s="131"/>
      <c r="P173" s="131"/>
      <c r="Q173" s="131"/>
      <c r="R173" s="131"/>
      <c r="S173" s="131"/>
      <c r="T173" s="131"/>
      <c r="U173" s="131"/>
      <c r="V173" s="131"/>
      <c r="W173" s="131"/>
      <c r="X173" s="131"/>
      <c r="Y173" s="131"/>
      <c r="Z173" s="131"/>
      <c r="AA173" s="131"/>
      <c r="AB173" s="131"/>
    </row>
    <row r="174" spans="1:28" ht="15.75" customHeight="1">
      <c r="A174" s="131"/>
      <c r="B174" s="131"/>
      <c r="C174" s="128"/>
      <c r="D174" s="128"/>
      <c r="E174" s="128"/>
      <c r="F174" s="131"/>
      <c r="G174" s="128"/>
      <c r="H174" s="128"/>
      <c r="I174" s="128"/>
      <c r="J174" s="128"/>
      <c r="K174" s="128"/>
      <c r="L174" s="128"/>
      <c r="M174" s="131"/>
      <c r="N174" s="131"/>
      <c r="O174" s="131"/>
      <c r="P174" s="131"/>
      <c r="Q174" s="131"/>
      <c r="R174" s="131"/>
      <c r="S174" s="131"/>
      <c r="T174" s="131"/>
      <c r="U174" s="131"/>
      <c r="V174" s="131"/>
      <c r="W174" s="131"/>
      <c r="X174" s="131"/>
      <c r="Y174" s="131"/>
      <c r="Z174" s="131"/>
      <c r="AA174" s="131"/>
      <c r="AB174" s="131"/>
    </row>
    <row r="175" spans="1:28" ht="15.75" customHeight="1">
      <c r="A175" s="131"/>
      <c r="B175" s="131"/>
      <c r="C175" s="128"/>
      <c r="D175" s="128"/>
      <c r="E175" s="128"/>
      <c r="F175" s="131"/>
      <c r="G175" s="128"/>
      <c r="H175" s="128"/>
      <c r="I175" s="128"/>
      <c r="J175" s="128"/>
      <c r="K175" s="128"/>
      <c r="L175" s="128"/>
      <c r="M175" s="131"/>
      <c r="N175" s="131"/>
      <c r="O175" s="131"/>
      <c r="P175" s="131"/>
      <c r="Q175" s="131"/>
      <c r="R175" s="131"/>
      <c r="S175" s="131"/>
      <c r="T175" s="131"/>
      <c r="U175" s="131"/>
      <c r="V175" s="131"/>
      <c r="W175" s="131"/>
      <c r="X175" s="131"/>
      <c r="Y175" s="131"/>
      <c r="Z175" s="131"/>
      <c r="AA175" s="131"/>
      <c r="AB175" s="131"/>
    </row>
    <row r="176" spans="1:28" ht="15.75" customHeight="1">
      <c r="A176" s="131"/>
      <c r="B176" s="131"/>
      <c r="C176" s="128"/>
      <c r="D176" s="128"/>
      <c r="E176" s="128"/>
      <c r="F176" s="131"/>
      <c r="G176" s="128"/>
      <c r="H176" s="128"/>
      <c r="I176" s="128"/>
      <c r="J176" s="128"/>
      <c r="K176" s="128"/>
      <c r="L176" s="128"/>
      <c r="M176" s="131"/>
      <c r="N176" s="131"/>
      <c r="O176" s="131"/>
      <c r="P176" s="131"/>
      <c r="Q176" s="131"/>
      <c r="R176" s="131"/>
      <c r="S176" s="131"/>
      <c r="T176" s="131"/>
      <c r="U176" s="131"/>
      <c r="V176" s="131"/>
      <c r="W176" s="131"/>
      <c r="X176" s="131"/>
      <c r="Y176" s="131"/>
      <c r="Z176" s="131"/>
      <c r="AA176" s="131"/>
      <c r="AB176" s="131"/>
    </row>
    <row r="177" spans="1:28" ht="15.75" customHeight="1">
      <c r="A177" s="131"/>
      <c r="B177" s="131"/>
      <c r="C177" s="128"/>
      <c r="D177" s="128"/>
      <c r="E177" s="128"/>
      <c r="F177" s="131"/>
      <c r="G177" s="128"/>
      <c r="H177" s="128"/>
      <c r="I177" s="128"/>
      <c r="J177" s="128"/>
      <c r="K177" s="128"/>
      <c r="L177" s="128"/>
      <c r="M177" s="131"/>
      <c r="N177" s="131"/>
      <c r="O177" s="131"/>
      <c r="P177" s="131"/>
      <c r="Q177" s="131"/>
      <c r="R177" s="131"/>
      <c r="S177" s="131"/>
      <c r="T177" s="131"/>
      <c r="U177" s="131"/>
      <c r="V177" s="131"/>
      <c r="W177" s="131"/>
      <c r="X177" s="131"/>
      <c r="Y177" s="131"/>
      <c r="Z177" s="131"/>
      <c r="AA177" s="131"/>
      <c r="AB177" s="131"/>
    </row>
    <row r="178" spans="1:28" ht="15.75" customHeight="1">
      <c r="A178" s="131"/>
      <c r="B178" s="131"/>
      <c r="C178" s="128"/>
      <c r="D178" s="128"/>
      <c r="E178" s="128"/>
      <c r="F178" s="131"/>
      <c r="G178" s="128"/>
      <c r="H178" s="128"/>
      <c r="I178" s="128"/>
      <c r="J178" s="128"/>
      <c r="K178" s="128"/>
      <c r="L178" s="128"/>
      <c r="M178" s="131"/>
      <c r="N178" s="131"/>
      <c r="O178" s="131"/>
      <c r="P178" s="131"/>
      <c r="Q178" s="131"/>
      <c r="R178" s="131"/>
      <c r="S178" s="131"/>
      <c r="T178" s="131"/>
      <c r="U178" s="131"/>
      <c r="V178" s="131"/>
      <c r="W178" s="131"/>
      <c r="X178" s="131"/>
      <c r="Y178" s="131"/>
      <c r="Z178" s="131"/>
      <c r="AA178" s="131"/>
      <c r="AB178" s="131"/>
    </row>
    <row r="179" spans="1:28" ht="15.75" customHeight="1">
      <c r="A179" s="131"/>
      <c r="B179" s="131"/>
      <c r="C179" s="128"/>
      <c r="D179" s="128"/>
      <c r="E179" s="128"/>
      <c r="F179" s="131"/>
      <c r="G179" s="128"/>
      <c r="H179" s="128"/>
      <c r="I179" s="128"/>
      <c r="J179" s="128"/>
      <c r="K179" s="128"/>
      <c r="L179" s="128"/>
      <c r="M179" s="131"/>
      <c r="N179" s="131"/>
      <c r="O179" s="131"/>
      <c r="P179" s="131"/>
      <c r="Q179" s="131"/>
      <c r="R179" s="131"/>
      <c r="S179" s="131"/>
      <c r="T179" s="131"/>
      <c r="U179" s="131"/>
      <c r="V179" s="131"/>
      <c r="W179" s="131"/>
      <c r="X179" s="131"/>
      <c r="Y179" s="131"/>
      <c r="Z179" s="131"/>
      <c r="AA179" s="131"/>
      <c r="AB179" s="131"/>
    </row>
    <row r="180" spans="1:28" ht="15.75" customHeight="1">
      <c r="A180" s="131"/>
      <c r="B180" s="131"/>
      <c r="C180" s="128"/>
      <c r="D180" s="128"/>
      <c r="E180" s="128"/>
      <c r="F180" s="131"/>
      <c r="G180" s="128"/>
      <c r="H180" s="128"/>
      <c r="I180" s="128"/>
      <c r="J180" s="128"/>
      <c r="K180" s="128"/>
      <c r="L180" s="128"/>
      <c r="M180" s="131"/>
      <c r="N180" s="131"/>
      <c r="O180" s="131"/>
      <c r="P180" s="131"/>
      <c r="Q180" s="131"/>
      <c r="R180" s="131"/>
      <c r="S180" s="131"/>
      <c r="T180" s="131"/>
      <c r="U180" s="131"/>
      <c r="V180" s="131"/>
      <c r="W180" s="131"/>
      <c r="X180" s="131"/>
      <c r="Y180" s="131"/>
      <c r="Z180" s="131"/>
      <c r="AA180" s="131"/>
      <c r="AB180" s="131"/>
    </row>
    <row r="181" spans="1:28" ht="15.75" customHeight="1">
      <c r="A181" s="131"/>
      <c r="B181" s="131"/>
      <c r="C181" s="128"/>
      <c r="D181" s="128"/>
      <c r="E181" s="128"/>
      <c r="F181" s="131"/>
      <c r="G181" s="128"/>
      <c r="H181" s="128"/>
      <c r="I181" s="128"/>
      <c r="J181" s="128"/>
      <c r="K181" s="128"/>
      <c r="L181" s="128"/>
      <c r="M181" s="131"/>
      <c r="N181" s="131"/>
      <c r="O181" s="131"/>
      <c r="P181" s="131"/>
      <c r="Q181" s="131"/>
      <c r="R181" s="131"/>
      <c r="S181" s="131"/>
      <c r="T181" s="131"/>
      <c r="U181" s="131"/>
      <c r="V181" s="131"/>
      <c r="W181" s="131"/>
      <c r="X181" s="131"/>
      <c r="Y181" s="131"/>
      <c r="Z181" s="131"/>
      <c r="AA181" s="131"/>
      <c r="AB181" s="131"/>
    </row>
    <row r="182" spans="1:28" ht="15.75" customHeight="1">
      <c r="A182" s="131"/>
      <c r="B182" s="131"/>
      <c r="C182" s="128"/>
      <c r="D182" s="128"/>
      <c r="E182" s="128"/>
      <c r="F182" s="131"/>
      <c r="G182" s="128"/>
      <c r="H182" s="128"/>
      <c r="I182" s="128"/>
      <c r="J182" s="128"/>
      <c r="K182" s="128"/>
      <c r="L182" s="128"/>
      <c r="M182" s="131"/>
      <c r="N182" s="131"/>
      <c r="O182" s="131"/>
      <c r="P182" s="131"/>
      <c r="Q182" s="131"/>
      <c r="R182" s="131"/>
      <c r="S182" s="131"/>
      <c r="T182" s="131"/>
      <c r="U182" s="131"/>
      <c r="V182" s="131"/>
      <c r="W182" s="131"/>
      <c r="X182" s="131"/>
      <c r="Y182" s="131"/>
      <c r="Z182" s="131"/>
      <c r="AA182" s="131"/>
      <c r="AB182" s="131"/>
    </row>
    <row r="183" spans="1:28" ht="15.75" customHeight="1">
      <c r="A183" s="131"/>
      <c r="B183" s="131"/>
      <c r="C183" s="128"/>
      <c r="D183" s="128"/>
      <c r="E183" s="128"/>
      <c r="F183" s="131"/>
      <c r="G183" s="128"/>
      <c r="H183" s="128"/>
      <c r="I183" s="128"/>
      <c r="J183" s="128"/>
      <c r="K183" s="128"/>
      <c r="L183" s="128"/>
      <c r="M183" s="131"/>
      <c r="N183" s="131"/>
      <c r="O183" s="131"/>
      <c r="P183" s="131"/>
      <c r="Q183" s="131"/>
      <c r="R183" s="131"/>
      <c r="S183" s="131"/>
      <c r="T183" s="131"/>
      <c r="U183" s="131"/>
      <c r="V183" s="131"/>
      <c r="W183" s="131"/>
      <c r="X183" s="131"/>
      <c r="Y183" s="131"/>
      <c r="Z183" s="131"/>
      <c r="AA183" s="131"/>
      <c r="AB183" s="131"/>
    </row>
    <row r="184" spans="1:28" ht="15.75" customHeight="1">
      <c r="A184" s="131"/>
      <c r="B184" s="131"/>
      <c r="C184" s="128"/>
      <c r="D184" s="128"/>
      <c r="E184" s="128"/>
      <c r="F184" s="131"/>
      <c r="G184" s="128"/>
      <c r="H184" s="128"/>
      <c r="I184" s="128"/>
      <c r="J184" s="128"/>
      <c r="K184" s="128"/>
      <c r="L184" s="128"/>
      <c r="M184" s="131"/>
      <c r="N184" s="131"/>
      <c r="O184" s="131"/>
      <c r="P184" s="131"/>
      <c r="Q184" s="131"/>
      <c r="R184" s="131"/>
      <c r="S184" s="131"/>
      <c r="T184" s="131"/>
      <c r="U184" s="131"/>
      <c r="V184" s="131"/>
      <c r="W184" s="131"/>
      <c r="X184" s="131"/>
      <c r="Y184" s="131"/>
      <c r="Z184" s="131"/>
      <c r="AA184" s="131"/>
      <c r="AB184" s="131"/>
    </row>
    <row r="185" spans="1:28" ht="15.75" customHeight="1">
      <c r="A185" s="131"/>
      <c r="B185" s="131"/>
      <c r="C185" s="128"/>
      <c r="D185" s="128"/>
      <c r="E185" s="128"/>
      <c r="F185" s="131"/>
      <c r="G185" s="128"/>
      <c r="H185" s="128"/>
      <c r="I185" s="128"/>
      <c r="J185" s="128"/>
      <c r="K185" s="128"/>
      <c r="L185" s="128"/>
      <c r="M185" s="131"/>
      <c r="N185" s="131"/>
      <c r="O185" s="131"/>
      <c r="P185" s="131"/>
      <c r="Q185" s="131"/>
      <c r="R185" s="131"/>
      <c r="S185" s="131"/>
      <c r="T185" s="131"/>
      <c r="U185" s="131"/>
      <c r="V185" s="131"/>
      <c r="W185" s="131"/>
      <c r="X185" s="131"/>
      <c r="Y185" s="131"/>
      <c r="Z185" s="131"/>
      <c r="AA185" s="131"/>
      <c r="AB185" s="131"/>
    </row>
    <row r="186" spans="1:28" ht="15.75" customHeight="1">
      <c r="A186" s="131"/>
      <c r="B186" s="131"/>
      <c r="C186" s="128"/>
      <c r="D186" s="128"/>
      <c r="E186" s="128"/>
      <c r="F186" s="131"/>
      <c r="G186" s="128"/>
      <c r="H186" s="128"/>
      <c r="I186" s="128"/>
      <c r="J186" s="128"/>
      <c r="K186" s="128"/>
      <c r="L186" s="128"/>
      <c r="M186" s="131"/>
      <c r="N186" s="131"/>
      <c r="O186" s="131"/>
      <c r="P186" s="131"/>
      <c r="Q186" s="131"/>
      <c r="R186" s="131"/>
      <c r="S186" s="131"/>
      <c r="T186" s="131"/>
      <c r="U186" s="131"/>
      <c r="V186" s="131"/>
      <c r="W186" s="131"/>
      <c r="X186" s="131"/>
      <c r="Y186" s="131"/>
      <c r="Z186" s="131"/>
      <c r="AA186" s="131"/>
      <c r="AB186" s="131"/>
    </row>
    <row r="187" spans="1:28" ht="15.75" customHeight="1">
      <c r="A187" s="131"/>
      <c r="B187" s="131"/>
      <c r="C187" s="128"/>
      <c r="D187" s="128"/>
      <c r="E187" s="128"/>
      <c r="F187" s="131"/>
      <c r="G187" s="128"/>
      <c r="H187" s="128"/>
      <c r="I187" s="128"/>
      <c r="J187" s="128"/>
      <c r="K187" s="128"/>
      <c r="L187" s="128"/>
      <c r="M187" s="131"/>
      <c r="N187" s="131"/>
      <c r="O187" s="131"/>
      <c r="P187" s="131"/>
      <c r="Q187" s="131"/>
      <c r="R187" s="131"/>
      <c r="S187" s="131"/>
      <c r="T187" s="131"/>
      <c r="U187" s="131"/>
      <c r="V187" s="131"/>
      <c r="W187" s="131"/>
      <c r="X187" s="131"/>
      <c r="Y187" s="131"/>
      <c r="Z187" s="131"/>
      <c r="AA187" s="131"/>
      <c r="AB187" s="131"/>
    </row>
    <row r="188" spans="1:28" ht="15.75" customHeight="1">
      <c r="A188" s="131"/>
      <c r="B188" s="131"/>
      <c r="C188" s="128"/>
      <c r="D188" s="128"/>
      <c r="E188" s="128"/>
      <c r="F188" s="131"/>
      <c r="G188" s="128"/>
      <c r="H188" s="128"/>
      <c r="I188" s="128"/>
      <c r="J188" s="128"/>
      <c r="K188" s="128"/>
      <c r="L188" s="128"/>
      <c r="M188" s="131"/>
      <c r="N188" s="131"/>
      <c r="O188" s="131"/>
      <c r="P188" s="131"/>
      <c r="Q188" s="131"/>
      <c r="R188" s="131"/>
      <c r="S188" s="131"/>
      <c r="T188" s="131"/>
      <c r="U188" s="131"/>
      <c r="V188" s="131"/>
      <c r="W188" s="131"/>
      <c r="X188" s="131"/>
      <c r="Y188" s="131"/>
      <c r="Z188" s="131"/>
      <c r="AA188" s="131"/>
      <c r="AB188" s="131"/>
    </row>
    <row r="189" spans="1:28" ht="15.75" customHeight="1">
      <c r="A189" s="131"/>
      <c r="B189" s="131"/>
      <c r="C189" s="128"/>
      <c r="D189" s="128"/>
      <c r="E189" s="128"/>
      <c r="F189" s="131"/>
      <c r="G189" s="128"/>
      <c r="H189" s="128"/>
      <c r="I189" s="128"/>
      <c r="J189" s="128"/>
      <c r="K189" s="128"/>
      <c r="L189" s="128"/>
      <c r="M189" s="131"/>
      <c r="N189" s="131"/>
      <c r="O189" s="131"/>
      <c r="P189" s="131"/>
      <c r="Q189" s="131"/>
      <c r="R189" s="131"/>
      <c r="S189" s="131"/>
      <c r="T189" s="131"/>
      <c r="U189" s="131"/>
      <c r="V189" s="131"/>
      <c r="W189" s="131"/>
      <c r="X189" s="131"/>
      <c r="Y189" s="131"/>
      <c r="Z189" s="131"/>
      <c r="AA189" s="131"/>
      <c r="AB189" s="131"/>
    </row>
    <row r="190" spans="1:28" ht="15.75" customHeight="1">
      <c r="A190" s="131"/>
      <c r="B190" s="131"/>
      <c r="C190" s="128"/>
      <c r="D190" s="128"/>
      <c r="E190" s="128"/>
      <c r="F190" s="131"/>
      <c r="G190" s="128"/>
      <c r="H190" s="128"/>
      <c r="I190" s="128"/>
      <c r="J190" s="128"/>
      <c r="K190" s="128"/>
      <c r="L190" s="128"/>
      <c r="M190" s="131"/>
      <c r="N190" s="131"/>
      <c r="O190" s="131"/>
      <c r="P190" s="131"/>
      <c r="Q190" s="131"/>
      <c r="R190" s="131"/>
      <c r="S190" s="131"/>
      <c r="T190" s="131"/>
      <c r="U190" s="131"/>
      <c r="V190" s="131"/>
      <c r="W190" s="131"/>
      <c r="X190" s="131"/>
      <c r="Y190" s="131"/>
      <c r="Z190" s="131"/>
      <c r="AA190" s="131"/>
      <c r="AB190" s="131"/>
    </row>
    <row r="191" spans="1:28" ht="15.75" customHeight="1">
      <c r="A191" s="131"/>
      <c r="B191" s="131"/>
      <c r="C191" s="128"/>
      <c r="D191" s="128"/>
      <c r="E191" s="128"/>
      <c r="F191" s="131"/>
      <c r="G191" s="128"/>
      <c r="H191" s="128"/>
      <c r="I191" s="128"/>
      <c r="J191" s="128"/>
      <c r="K191" s="128"/>
      <c r="L191" s="128"/>
      <c r="M191" s="131"/>
      <c r="N191" s="131"/>
      <c r="O191" s="131"/>
      <c r="P191" s="131"/>
      <c r="Q191" s="131"/>
      <c r="R191" s="131"/>
      <c r="S191" s="131"/>
      <c r="T191" s="131"/>
      <c r="U191" s="131"/>
      <c r="V191" s="131"/>
      <c r="W191" s="131"/>
      <c r="X191" s="131"/>
      <c r="Y191" s="131"/>
      <c r="Z191" s="131"/>
      <c r="AA191" s="131"/>
      <c r="AB191" s="131"/>
    </row>
    <row r="192" spans="1:28" ht="15.75" customHeight="1">
      <c r="A192" s="131"/>
      <c r="B192" s="131"/>
      <c r="C192" s="128"/>
      <c r="D192" s="128"/>
      <c r="E192" s="128"/>
      <c r="F192" s="131"/>
      <c r="G192" s="128"/>
      <c r="H192" s="128"/>
      <c r="I192" s="128"/>
      <c r="J192" s="128"/>
      <c r="K192" s="128"/>
      <c r="L192" s="128"/>
      <c r="M192" s="131"/>
      <c r="N192" s="131"/>
      <c r="O192" s="131"/>
      <c r="P192" s="131"/>
      <c r="Q192" s="131"/>
      <c r="R192" s="131"/>
      <c r="S192" s="131"/>
      <c r="T192" s="131"/>
      <c r="U192" s="131"/>
      <c r="V192" s="131"/>
      <c r="W192" s="131"/>
      <c r="X192" s="131"/>
      <c r="Y192" s="131"/>
      <c r="Z192" s="131"/>
      <c r="AA192" s="131"/>
      <c r="AB192" s="131"/>
    </row>
    <row r="193" spans="1:28" ht="15.75" customHeight="1">
      <c r="A193" s="131"/>
      <c r="B193" s="131"/>
      <c r="C193" s="128"/>
      <c r="D193" s="128"/>
      <c r="E193" s="128"/>
      <c r="F193" s="131"/>
      <c r="G193" s="128"/>
      <c r="H193" s="128"/>
      <c r="I193" s="128"/>
      <c r="J193" s="128"/>
      <c r="K193" s="128"/>
      <c r="L193" s="128"/>
      <c r="M193" s="131"/>
      <c r="N193" s="131"/>
      <c r="O193" s="131"/>
      <c r="P193" s="131"/>
      <c r="Q193" s="131"/>
      <c r="R193" s="131"/>
      <c r="S193" s="131"/>
      <c r="T193" s="131"/>
      <c r="U193" s="131"/>
      <c r="V193" s="131"/>
      <c r="W193" s="131"/>
      <c r="X193" s="131"/>
      <c r="Y193" s="131"/>
      <c r="Z193" s="131"/>
      <c r="AA193" s="131"/>
      <c r="AB193" s="131"/>
    </row>
    <row r="194" spans="1:28" ht="15.75" customHeight="1">
      <c r="A194" s="131"/>
      <c r="B194" s="131"/>
      <c r="C194" s="128"/>
      <c r="D194" s="128"/>
      <c r="E194" s="128"/>
      <c r="F194" s="131"/>
      <c r="G194" s="128"/>
      <c r="H194" s="128"/>
      <c r="I194" s="128"/>
      <c r="J194" s="128"/>
      <c r="K194" s="128"/>
      <c r="L194" s="128"/>
      <c r="M194" s="131"/>
      <c r="N194" s="131"/>
      <c r="O194" s="131"/>
      <c r="P194" s="131"/>
      <c r="Q194" s="131"/>
      <c r="R194" s="131"/>
      <c r="S194" s="131"/>
      <c r="T194" s="131"/>
      <c r="U194" s="131"/>
      <c r="V194" s="131"/>
      <c r="W194" s="131"/>
      <c r="X194" s="131"/>
      <c r="Y194" s="131"/>
      <c r="Z194" s="131"/>
      <c r="AA194" s="131"/>
      <c r="AB194" s="131"/>
    </row>
    <row r="195" spans="1:28" ht="15.75" customHeight="1">
      <c r="A195" s="131"/>
      <c r="B195" s="131"/>
      <c r="C195" s="128"/>
      <c r="D195" s="128"/>
      <c r="E195" s="128"/>
      <c r="F195" s="131"/>
      <c r="G195" s="128"/>
      <c r="H195" s="128"/>
      <c r="I195" s="128"/>
      <c r="J195" s="128"/>
      <c r="K195" s="128"/>
      <c r="L195" s="128"/>
      <c r="M195" s="131"/>
      <c r="N195" s="131"/>
      <c r="O195" s="131"/>
      <c r="P195" s="131"/>
      <c r="Q195" s="131"/>
      <c r="R195" s="131"/>
      <c r="S195" s="131"/>
      <c r="T195" s="131"/>
      <c r="U195" s="131"/>
      <c r="V195" s="131"/>
      <c r="W195" s="131"/>
      <c r="X195" s="131"/>
      <c r="Y195" s="131"/>
      <c r="Z195" s="131"/>
      <c r="AA195" s="131"/>
      <c r="AB195" s="131"/>
    </row>
    <row r="196" spans="1:28" ht="15.75" customHeight="1">
      <c r="A196" s="131"/>
      <c r="B196" s="131"/>
      <c r="C196" s="128"/>
      <c r="D196" s="128"/>
      <c r="E196" s="128"/>
      <c r="F196" s="131"/>
      <c r="G196" s="128"/>
      <c r="H196" s="128"/>
      <c r="I196" s="128"/>
      <c r="J196" s="128"/>
      <c r="K196" s="128"/>
      <c r="L196" s="128"/>
      <c r="M196" s="131"/>
      <c r="N196" s="131"/>
      <c r="O196" s="131"/>
      <c r="P196" s="131"/>
      <c r="Q196" s="131"/>
      <c r="R196" s="131"/>
      <c r="S196" s="131"/>
      <c r="T196" s="131"/>
      <c r="U196" s="131"/>
      <c r="V196" s="131"/>
      <c r="W196" s="131"/>
      <c r="X196" s="131"/>
      <c r="Y196" s="131"/>
      <c r="Z196" s="131"/>
      <c r="AA196" s="131"/>
      <c r="AB196" s="131"/>
    </row>
    <row r="197" spans="1:28" ht="15.75" customHeight="1">
      <c r="A197" s="131"/>
      <c r="B197" s="131"/>
      <c r="C197" s="128"/>
      <c r="D197" s="128"/>
      <c r="E197" s="128"/>
      <c r="F197" s="131"/>
      <c r="G197" s="128"/>
      <c r="H197" s="128"/>
      <c r="I197" s="128"/>
      <c r="J197" s="128"/>
      <c r="K197" s="128"/>
      <c r="L197" s="128"/>
      <c r="M197" s="131"/>
      <c r="N197" s="131"/>
      <c r="O197" s="131"/>
      <c r="P197" s="131"/>
      <c r="Q197" s="131"/>
      <c r="R197" s="131"/>
      <c r="S197" s="131"/>
      <c r="T197" s="131"/>
      <c r="U197" s="131"/>
      <c r="V197" s="131"/>
      <c r="W197" s="131"/>
      <c r="X197" s="131"/>
      <c r="Y197" s="131"/>
      <c r="Z197" s="131"/>
      <c r="AA197" s="131"/>
      <c r="AB197" s="131"/>
    </row>
    <row r="198" spans="1:28" ht="15.75" customHeight="1">
      <c r="A198" s="131"/>
      <c r="B198" s="131"/>
      <c r="C198" s="128"/>
      <c r="D198" s="128"/>
      <c r="E198" s="128"/>
      <c r="F198" s="131"/>
      <c r="G198" s="128"/>
      <c r="H198" s="128"/>
      <c r="I198" s="128"/>
      <c r="J198" s="128"/>
      <c r="K198" s="128"/>
      <c r="L198" s="128"/>
      <c r="M198" s="131"/>
      <c r="N198" s="131"/>
      <c r="O198" s="131"/>
      <c r="P198" s="131"/>
      <c r="Q198" s="131"/>
      <c r="R198" s="131"/>
      <c r="S198" s="131"/>
      <c r="T198" s="131"/>
      <c r="U198" s="131"/>
      <c r="V198" s="131"/>
      <c r="W198" s="131"/>
      <c r="X198" s="131"/>
      <c r="Y198" s="131"/>
      <c r="Z198" s="131"/>
      <c r="AA198" s="131"/>
      <c r="AB198" s="131"/>
    </row>
    <row r="199" spans="1:28" ht="15.75" customHeight="1">
      <c r="A199" s="131"/>
      <c r="B199" s="131"/>
      <c r="C199" s="128"/>
      <c r="D199" s="128"/>
      <c r="E199" s="128"/>
      <c r="F199" s="131"/>
      <c r="G199" s="128"/>
      <c r="H199" s="128"/>
      <c r="I199" s="128"/>
      <c r="J199" s="128"/>
      <c r="K199" s="128"/>
      <c r="L199" s="128"/>
      <c r="M199" s="131"/>
      <c r="N199" s="131"/>
      <c r="O199" s="131"/>
      <c r="P199" s="131"/>
      <c r="Q199" s="131"/>
      <c r="R199" s="131"/>
      <c r="S199" s="131"/>
      <c r="T199" s="131"/>
      <c r="U199" s="131"/>
      <c r="V199" s="131"/>
      <c r="W199" s="131"/>
      <c r="X199" s="131"/>
      <c r="Y199" s="131"/>
      <c r="Z199" s="131"/>
      <c r="AA199" s="131"/>
      <c r="AB199" s="131"/>
    </row>
    <row r="200" spans="1:28" ht="15.75" customHeight="1">
      <c r="A200" s="131"/>
      <c r="B200" s="131"/>
      <c r="C200" s="128"/>
      <c r="D200" s="128"/>
      <c r="E200" s="128"/>
      <c r="F200" s="131"/>
      <c r="G200" s="128"/>
      <c r="H200" s="128"/>
      <c r="I200" s="128"/>
      <c r="J200" s="128"/>
      <c r="K200" s="128"/>
      <c r="L200" s="128"/>
      <c r="M200" s="131"/>
      <c r="N200" s="131"/>
      <c r="O200" s="131"/>
      <c r="P200" s="131"/>
      <c r="Q200" s="131"/>
      <c r="R200" s="131"/>
      <c r="S200" s="131"/>
      <c r="T200" s="131"/>
      <c r="U200" s="131"/>
      <c r="V200" s="131"/>
      <c r="W200" s="131"/>
      <c r="X200" s="131"/>
      <c r="Y200" s="131"/>
      <c r="Z200" s="131"/>
      <c r="AA200" s="131"/>
      <c r="AB200" s="131"/>
    </row>
    <row r="201" spans="1:28" ht="15.75" customHeight="1">
      <c r="A201" s="131"/>
      <c r="B201" s="131"/>
      <c r="C201" s="128"/>
      <c r="D201" s="128"/>
      <c r="E201" s="128"/>
      <c r="F201" s="131"/>
      <c r="G201" s="128"/>
      <c r="H201" s="128"/>
      <c r="I201" s="128"/>
      <c r="J201" s="128"/>
      <c r="K201" s="128"/>
      <c r="L201" s="128"/>
      <c r="M201" s="131"/>
      <c r="N201" s="131"/>
      <c r="O201" s="131"/>
      <c r="P201" s="131"/>
      <c r="Q201" s="131"/>
      <c r="R201" s="131"/>
      <c r="S201" s="131"/>
      <c r="T201" s="131"/>
      <c r="U201" s="131"/>
      <c r="V201" s="131"/>
      <c r="W201" s="131"/>
      <c r="X201" s="131"/>
      <c r="Y201" s="131"/>
      <c r="Z201" s="131"/>
      <c r="AA201" s="131"/>
      <c r="AB201" s="131"/>
    </row>
    <row r="202" spans="1:28" ht="15.75" customHeight="1">
      <c r="A202" s="131"/>
      <c r="B202" s="131"/>
      <c r="C202" s="128"/>
      <c r="D202" s="128"/>
      <c r="E202" s="128"/>
      <c r="F202" s="131"/>
      <c r="G202" s="128"/>
      <c r="H202" s="128"/>
      <c r="I202" s="128"/>
      <c r="J202" s="128"/>
      <c r="K202" s="128"/>
      <c r="L202" s="128"/>
      <c r="M202" s="131"/>
      <c r="N202" s="131"/>
      <c r="O202" s="131"/>
      <c r="P202" s="131"/>
      <c r="Q202" s="131"/>
      <c r="R202" s="131"/>
      <c r="S202" s="131"/>
      <c r="T202" s="131"/>
      <c r="U202" s="131"/>
      <c r="V202" s="131"/>
      <c r="W202" s="131"/>
      <c r="X202" s="131"/>
      <c r="Y202" s="131"/>
      <c r="Z202" s="131"/>
      <c r="AA202" s="131"/>
      <c r="AB202" s="131"/>
    </row>
    <row r="203" spans="1:28" ht="15.75" customHeight="1">
      <c r="A203" s="131"/>
      <c r="B203" s="131"/>
      <c r="C203" s="128"/>
      <c r="D203" s="128"/>
      <c r="E203" s="128"/>
      <c r="F203" s="131"/>
      <c r="G203" s="128"/>
      <c r="H203" s="128"/>
      <c r="I203" s="128"/>
      <c r="J203" s="128"/>
      <c r="K203" s="128"/>
      <c r="L203" s="128"/>
      <c r="M203" s="131"/>
      <c r="N203" s="131"/>
      <c r="O203" s="131"/>
      <c r="P203" s="131"/>
      <c r="Q203" s="131"/>
      <c r="R203" s="131"/>
      <c r="S203" s="131"/>
      <c r="T203" s="131"/>
      <c r="U203" s="131"/>
      <c r="V203" s="131"/>
      <c r="W203" s="131"/>
      <c r="X203" s="131"/>
      <c r="Y203" s="131"/>
      <c r="Z203" s="131"/>
      <c r="AA203" s="131"/>
      <c r="AB203" s="131"/>
    </row>
    <row r="204" spans="1:28" ht="15.75" customHeight="1">
      <c r="A204" s="131"/>
      <c r="B204" s="131"/>
      <c r="C204" s="128"/>
      <c r="D204" s="128"/>
      <c r="E204" s="128"/>
      <c r="F204" s="131"/>
      <c r="G204" s="128"/>
      <c r="H204" s="128"/>
      <c r="I204" s="128"/>
      <c r="J204" s="128"/>
      <c r="K204" s="128"/>
      <c r="L204" s="128"/>
      <c r="M204" s="131"/>
      <c r="N204" s="131"/>
      <c r="O204" s="131"/>
      <c r="P204" s="131"/>
      <c r="Q204" s="131"/>
      <c r="R204" s="131"/>
      <c r="S204" s="131"/>
      <c r="T204" s="131"/>
      <c r="U204" s="131"/>
      <c r="V204" s="131"/>
      <c r="W204" s="131"/>
      <c r="X204" s="131"/>
      <c r="Y204" s="131"/>
      <c r="Z204" s="131"/>
      <c r="AA204" s="131"/>
      <c r="AB204" s="131"/>
    </row>
    <row r="205" spans="1:28" ht="15.75" customHeight="1">
      <c r="A205" s="131"/>
      <c r="B205" s="131"/>
      <c r="C205" s="128"/>
      <c r="D205" s="128"/>
      <c r="E205" s="128"/>
      <c r="F205" s="131"/>
      <c r="G205" s="128"/>
      <c r="H205" s="128"/>
      <c r="I205" s="128"/>
      <c r="J205" s="128"/>
      <c r="K205" s="128"/>
      <c r="L205" s="128"/>
      <c r="M205" s="131"/>
      <c r="N205" s="131"/>
      <c r="O205" s="131"/>
      <c r="P205" s="131"/>
      <c r="Q205" s="131"/>
      <c r="R205" s="131"/>
      <c r="S205" s="131"/>
      <c r="T205" s="131"/>
      <c r="U205" s="131"/>
      <c r="V205" s="131"/>
      <c r="W205" s="131"/>
      <c r="X205" s="131"/>
      <c r="Y205" s="131"/>
      <c r="Z205" s="131"/>
      <c r="AA205" s="131"/>
      <c r="AB205" s="131"/>
    </row>
    <row r="206" spans="1:28" ht="15.75" customHeight="1">
      <c r="A206" s="131"/>
      <c r="B206" s="131"/>
      <c r="C206" s="128"/>
      <c r="D206" s="128"/>
      <c r="E206" s="128"/>
      <c r="F206" s="131"/>
      <c r="G206" s="128"/>
      <c r="H206" s="128"/>
      <c r="I206" s="128"/>
      <c r="J206" s="128"/>
      <c r="K206" s="128"/>
      <c r="L206" s="128"/>
      <c r="M206" s="131"/>
      <c r="N206" s="131"/>
      <c r="O206" s="131"/>
      <c r="P206" s="131"/>
      <c r="Q206" s="131"/>
      <c r="R206" s="131"/>
      <c r="S206" s="131"/>
      <c r="T206" s="131"/>
      <c r="U206" s="131"/>
      <c r="V206" s="131"/>
      <c r="W206" s="131"/>
      <c r="X206" s="131"/>
      <c r="Y206" s="131"/>
      <c r="Z206" s="131"/>
      <c r="AA206" s="131"/>
      <c r="AB206" s="131"/>
    </row>
    <row r="207" spans="1:28" ht="15.75" customHeight="1">
      <c r="A207" s="131"/>
      <c r="B207" s="131"/>
      <c r="C207" s="128"/>
      <c r="D207" s="128"/>
      <c r="E207" s="128"/>
      <c r="F207" s="131"/>
      <c r="G207" s="128"/>
      <c r="H207" s="128"/>
      <c r="I207" s="128"/>
      <c r="J207" s="128"/>
      <c r="K207" s="128"/>
      <c r="L207" s="128"/>
      <c r="M207" s="131"/>
      <c r="N207" s="131"/>
      <c r="O207" s="131"/>
      <c r="P207" s="131"/>
      <c r="Q207" s="131"/>
      <c r="R207" s="131"/>
      <c r="S207" s="131"/>
      <c r="T207" s="131"/>
      <c r="U207" s="131"/>
      <c r="V207" s="131"/>
      <c r="W207" s="131"/>
      <c r="X207" s="131"/>
      <c r="Y207" s="131"/>
      <c r="Z207" s="131"/>
      <c r="AA207" s="131"/>
      <c r="AB207" s="131"/>
    </row>
    <row r="208" spans="1:28" ht="15.75" customHeight="1">
      <c r="A208" s="131"/>
      <c r="B208" s="131"/>
      <c r="C208" s="128"/>
      <c r="D208" s="128"/>
      <c r="E208" s="128"/>
      <c r="F208" s="131"/>
      <c r="G208" s="128"/>
      <c r="H208" s="128"/>
      <c r="I208" s="128"/>
      <c r="J208" s="128"/>
      <c r="K208" s="128"/>
      <c r="L208" s="128"/>
      <c r="M208" s="131"/>
      <c r="N208" s="131"/>
      <c r="O208" s="131"/>
      <c r="P208" s="131"/>
      <c r="Q208" s="131"/>
      <c r="R208" s="131"/>
      <c r="S208" s="131"/>
      <c r="T208" s="131"/>
      <c r="U208" s="131"/>
      <c r="V208" s="131"/>
      <c r="W208" s="131"/>
      <c r="X208" s="131"/>
      <c r="Y208" s="131"/>
      <c r="Z208" s="131"/>
      <c r="AA208" s="131"/>
      <c r="AB208" s="131"/>
    </row>
    <row r="209" spans="1:28" ht="15.75" customHeight="1">
      <c r="A209" s="181"/>
      <c r="B209" s="181"/>
      <c r="C209" s="182"/>
      <c r="D209" s="182"/>
      <c r="E209" s="182"/>
      <c r="F209" s="181"/>
      <c r="G209" s="182"/>
      <c r="H209" s="182"/>
      <c r="I209" s="182"/>
      <c r="J209" s="182"/>
      <c r="K209" s="182"/>
      <c r="L209" s="182"/>
      <c r="M209" s="181"/>
      <c r="N209" s="181"/>
      <c r="O209" s="181"/>
      <c r="P209" s="181"/>
      <c r="Q209" s="181"/>
      <c r="R209" s="181"/>
      <c r="S209" s="181"/>
      <c r="T209" s="181"/>
      <c r="U209" s="181"/>
      <c r="V209" s="181"/>
      <c r="W209" s="181"/>
      <c r="X209" s="181"/>
      <c r="Y209" s="181"/>
      <c r="Z209" s="181"/>
      <c r="AA209" s="181"/>
      <c r="AB209" s="181"/>
    </row>
    <row r="210" spans="1:28" ht="15.75" customHeight="1">
      <c r="A210" s="181"/>
      <c r="B210" s="181"/>
      <c r="C210" s="182"/>
      <c r="D210" s="182"/>
      <c r="E210" s="182"/>
      <c r="F210" s="181"/>
      <c r="G210" s="182"/>
      <c r="H210" s="182"/>
      <c r="I210" s="182"/>
      <c r="J210" s="182"/>
      <c r="K210" s="182"/>
      <c r="L210" s="182"/>
      <c r="M210" s="181"/>
      <c r="N210" s="181"/>
      <c r="O210" s="181"/>
      <c r="P210" s="181"/>
      <c r="Q210" s="181"/>
      <c r="R210" s="181"/>
      <c r="S210" s="181"/>
      <c r="T210" s="181"/>
      <c r="U210" s="181"/>
      <c r="V210" s="181"/>
      <c r="W210" s="181"/>
      <c r="X210" s="181"/>
      <c r="Y210" s="181"/>
      <c r="Z210" s="181"/>
      <c r="AA210" s="181"/>
      <c r="AB210" s="181"/>
    </row>
    <row r="211" spans="1:28" ht="15.75" customHeight="1">
      <c r="A211" s="181"/>
      <c r="B211" s="181"/>
      <c r="C211" s="182"/>
      <c r="D211" s="182"/>
      <c r="E211" s="182"/>
      <c r="F211" s="181"/>
      <c r="G211" s="182"/>
      <c r="H211" s="182"/>
      <c r="I211" s="182"/>
      <c r="J211" s="182"/>
      <c r="K211" s="182"/>
      <c r="L211" s="182"/>
      <c r="M211" s="181"/>
      <c r="N211" s="181"/>
      <c r="O211" s="181"/>
      <c r="P211" s="181"/>
      <c r="Q211" s="181"/>
      <c r="R211" s="181"/>
      <c r="S211" s="181"/>
      <c r="T211" s="181"/>
      <c r="U211" s="181"/>
      <c r="V211" s="181"/>
      <c r="W211" s="181"/>
      <c r="X211" s="181"/>
      <c r="Y211" s="181"/>
      <c r="Z211" s="181"/>
      <c r="AA211" s="181"/>
      <c r="AB211" s="181"/>
    </row>
    <row r="212" spans="1:28" ht="15.75" customHeight="1">
      <c r="A212" s="181"/>
      <c r="B212" s="181"/>
      <c r="C212" s="182"/>
      <c r="D212" s="182"/>
      <c r="E212" s="182"/>
      <c r="F212" s="181"/>
      <c r="G212" s="182"/>
      <c r="H212" s="182"/>
      <c r="I212" s="182"/>
      <c r="J212" s="182"/>
      <c r="K212" s="182"/>
      <c r="L212" s="182"/>
      <c r="M212" s="181"/>
      <c r="N212" s="181"/>
      <c r="O212" s="181"/>
      <c r="P212" s="181"/>
      <c r="Q212" s="181"/>
      <c r="R212" s="181"/>
      <c r="S212" s="181"/>
      <c r="T212" s="181"/>
      <c r="U212" s="181"/>
      <c r="V212" s="181"/>
      <c r="W212" s="181"/>
      <c r="X212" s="181"/>
      <c r="Y212" s="181"/>
      <c r="Z212" s="181"/>
      <c r="AA212" s="181"/>
      <c r="AB212" s="181"/>
    </row>
    <row r="213" spans="1:28" ht="15.75" customHeight="1">
      <c r="A213" s="181"/>
      <c r="B213" s="181"/>
      <c r="C213" s="182"/>
      <c r="D213" s="182"/>
      <c r="E213" s="182"/>
      <c r="F213" s="181"/>
      <c r="G213" s="182"/>
      <c r="H213" s="182"/>
      <c r="I213" s="182"/>
      <c r="J213" s="182"/>
      <c r="K213" s="182"/>
      <c r="L213" s="182"/>
      <c r="M213" s="181"/>
      <c r="N213" s="181"/>
      <c r="O213" s="181"/>
      <c r="P213" s="181"/>
      <c r="Q213" s="181"/>
      <c r="R213" s="181"/>
      <c r="S213" s="181"/>
      <c r="T213" s="181"/>
      <c r="U213" s="181"/>
      <c r="V213" s="181"/>
      <c r="W213" s="181"/>
      <c r="X213" s="181"/>
      <c r="Y213" s="181"/>
      <c r="Z213" s="181"/>
      <c r="AA213" s="181"/>
      <c r="AB213" s="181"/>
    </row>
    <row r="214" spans="1:28" ht="15.75" customHeight="1">
      <c r="A214" s="181"/>
      <c r="B214" s="181"/>
      <c r="C214" s="182"/>
      <c r="D214" s="182"/>
      <c r="E214" s="182"/>
      <c r="F214" s="181"/>
      <c r="G214" s="182"/>
      <c r="H214" s="182"/>
      <c r="I214" s="182"/>
      <c r="J214" s="182"/>
      <c r="K214" s="182"/>
      <c r="L214" s="182"/>
      <c r="M214" s="181"/>
      <c r="N214" s="181"/>
      <c r="O214" s="181"/>
      <c r="P214" s="181"/>
      <c r="Q214" s="181"/>
      <c r="R214" s="181"/>
      <c r="S214" s="181"/>
      <c r="T214" s="181"/>
      <c r="U214" s="181"/>
      <c r="V214" s="181"/>
      <c r="W214" s="181"/>
      <c r="X214" s="181"/>
      <c r="Y214" s="181"/>
      <c r="Z214" s="181"/>
      <c r="AA214" s="181"/>
      <c r="AB214" s="181"/>
    </row>
    <row r="215" spans="1:28" ht="15.75" customHeight="1">
      <c r="A215" s="181"/>
      <c r="B215" s="181"/>
      <c r="C215" s="182"/>
      <c r="D215" s="182"/>
      <c r="E215" s="182"/>
      <c r="F215" s="181"/>
      <c r="G215" s="182"/>
      <c r="H215" s="182"/>
      <c r="I215" s="182"/>
      <c r="J215" s="182"/>
      <c r="K215" s="182"/>
      <c r="L215" s="182"/>
      <c r="M215" s="181"/>
      <c r="N215" s="181"/>
      <c r="O215" s="181"/>
      <c r="P215" s="181"/>
      <c r="Q215" s="181"/>
      <c r="R215" s="181"/>
      <c r="S215" s="181"/>
      <c r="T215" s="181"/>
      <c r="U215" s="181"/>
      <c r="V215" s="181"/>
      <c r="W215" s="181"/>
      <c r="X215" s="181"/>
      <c r="Y215" s="181"/>
      <c r="Z215" s="181"/>
      <c r="AA215" s="181"/>
      <c r="AB215" s="181"/>
    </row>
    <row r="216" spans="1:28" ht="15.75" customHeight="1">
      <c r="A216" s="181"/>
      <c r="B216" s="181"/>
      <c r="C216" s="182"/>
      <c r="D216" s="182"/>
      <c r="E216" s="182"/>
      <c r="F216" s="181"/>
      <c r="G216" s="182"/>
      <c r="H216" s="182"/>
      <c r="I216" s="182"/>
      <c r="J216" s="182"/>
      <c r="K216" s="182"/>
      <c r="L216" s="182"/>
      <c r="M216" s="181"/>
      <c r="N216" s="181"/>
      <c r="O216" s="181"/>
      <c r="P216" s="181"/>
      <c r="Q216" s="181"/>
      <c r="R216" s="181"/>
      <c r="S216" s="181"/>
      <c r="T216" s="181"/>
      <c r="U216" s="181"/>
      <c r="V216" s="181"/>
      <c r="W216" s="181"/>
      <c r="X216" s="181"/>
      <c r="Y216" s="181"/>
      <c r="Z216" s="181"/>
      <c r="AA216" s="181"/>
      <c r="AB216" s="181"/>
    </row>
    <row r="217" spans="1:28" ht="15.75" customHeight="1">
      <c r="A217" s="181"/>
      <c r="B217" s="181"/>
      <c r="C217" s="182"/>
      <c r="D217" s="182"/>
      <c r="E217" s="182"/>
      <c r="F217" s="181"/>
      <c r="G217" s="182"/>
      <c r="H217" s="182"/>
      <c r="I217" s="182"/>
      <c r="J217" s="182"/>
      <c r="K217" s="182"/>
      <c r="L217" s="182"/>
      <c r="M217" s="181"/>
      <c r="N217" s="181"/>
      <c r="O217" s="181"/>
      <c r="P217" s="181"/>
      <c r="Q217" s="181"/>
      <c r="R217" s="181"/>
      <c r="S217" s="181"/>
      <c r="T217" s="181"/>
      <c r="U217" s="181"/>
      <c r="V217" s="181"/>
      <c r="W217" s="181"/>
      <c r="X217" s="181"/>
      <c r="Y217" s="181"/>
      <c r="Z217" s="181"/>
      <c r="AA217" s="181"/>
      <c r="AB217" s="181"/>
    </row>
    <row r="218" spans="1:28" ht="15.75" customHeight="1">
      <c r="A218" s="181"/>
      <c r="B218" s="181"/>
      <c r="C218" s="182"/>
      <c r="D218" s="182"/>
      <c r="E218" s="182"/>
      <c r="F218" s="181"/>
      <c r="G218" s="182"/>
      <c r="H218" s="182"/>
      <c r="I218" s="182"/>
      <c r="J218" s="182"/>
      <c r="K218" s="182"/>
      <c r="L218" s="182"/>
      <c r="M218" s="181"/>
      <c r="N218" s="181"/>
      <c r="O218" s="181"/>
      <c r="P218" s="181"/>
      <c r="Q218" s="181"/>
      <c r="R218" s="181"/>
      <c r="S218" s="181"/>
      <c r="T218" s="181"/>
      <c r="U218" s="181"/>
      <c r="V218" s="181"/>
      <c r="W218" s="181"/>
      <c r="X218" s="181"/>
      <c r="Y218" s="181"/>
      <c r="Z218" s="181"/>
      <c r="AA218" s="181"/>
      <c r="AB218" s="181"/>
    </row>
    <row r="219" spans="1:28" ht="15.75" customHeight="1">
      <c r="A219" s="181"/>
      <c r="B219" s="181"/>
      <c r="C219" s="182"/>
      <c r="D219" s="182"/>
      <c r="E219" s="182"/>
      <c r="F219" s="181"/>
      <c r="G219" s="182"/>
      <c r="H219" s="182"/>
      <c r="I219" s="182"/>
      <c r="J219" s="182"/>
      <c r="K219" s="182"/>
      <c r="L219" s="182"/>
      <c r="M219" s="181"/>
      <c r="N219" s="181"/>
      <c r="O219" s="181"/>
      <c r="P219" s="181"/>
      <c r="Q219" s="181"/>
      <c r="R219" s="181"/>
      <c r="S219" s="181"/>
      <c r="T219" s="181"/>
      <c r="U219" s="181"/>
      <c r="V219" s="181"/>
      <c r="W219" s="181"/>
      <c r="X219" s="181"/>
      <c r="Y219" s="181"/>
      <c r="Z219" s="181"/>
      <c r="AA219" s="181"/>
      <c r="AB219" s="181"/>
    </row>
    <row r="220" spans="1:28" ht="15.75" customHeight="1">
      <c r="A220" s="181"/>
      <c r="B220" s="181"/>
      <c r="C220" s="182"/>
      <c r="D220" s="182"/>
      <c r="E220" s="182"/>
      <c r="F220" s="181"/>
      <c r="G220" s="182"/>
      <c r="H220" s="182"/>
      <c r="I220" s="182"/>
      <c r="J220" s="182"/>
      <c r="K220" s="182"/>
      <c r="L220" s="182"/>
      <c r="M220" s="181"/>
      <c r="N220" s="181"/>
      <c r="O220" s="181"/>
      <c r="P220" s="181"/>
      <c r="Q220" s="181"/>
      <c r="R220" s="181"/>
      <c r="S220" s="181"/>
      <c r="T220" s="181"/>
      <c r="U220" s="181"/>
      <c r="V220" s="181"/>
      <c r="W220" s="181"/>
      <c r="X220" s="181"/>
      <c r="Y220" s="181"/>
      <c r="Z220" s="181"/>
      <c r="AA220" s="181"/>
      <c r="AB220" s="181"/>
    </row>
    <row r="221" spans="1:28" ht="15.75" customHeight="1">
      <c r="A221" s="181"/>
      <c r="B221" s="181"/>
      <c r="C221" s="182"/>
      <c r="D221" s="182"/>
      <c r="E221" s="182"/>
      <c r="F221" s="181"/>
      <c r="G221" s="182"/>
      <c r="H221" s="182"/>
      <c r="I221" s="182"/>
      <c r="J221" s="182"/>
      <c r="K221" s="182"/>
      <c r="L221" s="182"/>
      <c r="M221" s="181"/>
      <c r="N221" s="181"/>
      <c r="O221" s="181"/>
      <c r="P221" s="181"/>
      <c r="Q221" s="181"/>
      <c r="R221" s="181"/>
      <c r="S221" s="181"/>
      <c r="T221" s="181"/>
      <c r="U221" s="181"/>
      <c r="V221" s="181"/>
      <c r="W221" s="181"/>
      <c r="X221" s="181"/>
      <c r="Y221" s="181"/>
      <c r="Z221" s="181"/>
      <c r="AA221" s="181"/>
      <c r="AB221" s="181"/>
    </row>
    <row r="222" spans="1:28" ht="15.75" customHeight="1">
      <c r="A222" s="181"/>
      <c r="B222" s="181"/>
      <c r="C222" s="182"/>
      <c r="D222" s="182"/>
      <c r="E222" s="182"/>
      <c r="F222" s="181"/>
      <c r="G222" s="182"/>
      <c r="H222" s="182"/>
      <c r="I222" s="182"/>
      <c r="J222" s="182"/>
      <c r="K222" s="182"/>
      <c r="L222" s="182"/>
      <c r="M222" s="181"/>
      <c r="N222" s="181"/>
      <c r="O222" s="181"/>
      <c r="P222" s="181"/>
      <c r="Q222" s="181"/>
      <c r="R222" s="181"/>
      <c r="S222" s="181"/>
      <c r="T222" s="181"/>
      <c r="U222" s="181"/>
      <c r="V222" s="181"/>
      <c r="W222" s="181"/>
      <c r="X222" s="181"/>
      <c r="Y222" s="181"/>
      <c r="Z222" s="181"/>
      <c r="AA222" s="181"/>
      <c r="AB222" s="181"/>
    </row>
    <row r="223" spans="1:28" ht="15.75" customHeight="1">
      <c r="A223" s="181"/>
      <c r="B223" s="181"/>
      <c r="C223" s="182"/>
      <c r="D223" s="182"/>
      <c r="E223" s="182"/>
      <c r="F223" s="181"/>
      <c r="G223" s="182"/>
      <c r="H223" s="182"/>
      <c r="I223" s="182"/>
      <c r="J223" s="182"/>
      <c r="K223" s="182"/>
      <c r="L223" s="182"/>
      <c r="M223" s="181"/>
      <c r="N223" s="181"/>
      <c r="O223" s="181"/>
      <c r="P223" s="181"/>
      <c r="Q223" s="181"/>
      <c r="R223" s="181"/>
      <c r="S223" s="181"/>
      <c r="T223" s="181"/>
      <c r="U223" s="181"/>
      <c r="V223" s="181"/>
      <c r="W223" s="181"/>
      <c r="X223" s="181"/>
      <c r="Y223" s="181"/>
      <c r="Z223" s="181"/>
      <c r="AA223" s="181"/>
      <c r="AB223" s="181"/>
    </row>
    <row r="224" spans="1:28" ht="15.75" customHeight="1">
      <c r="A224" s="181"/>
      <c r="B224" s="181"/>
      <c r="C224" s="182"/>
      <c r="D224" s="182"/>
      <c r="E224" s="182"/>
      <c r="F224" s="181"/>
      <c r="G224" s="182"/>
      <c r="H224" s="182"/>
      <c r="I224" s="182"/>
      <c r="J224" s="182"/>
      <c r="K224" s="182"/>
      <c r="L224" s="182"/>
      <c r="M224" s="181"/>
      <c r="N224" s="181"/>
      <c r="O224" s="181"/>
      <c r="P224" s="181"/>
      <c r="Q224" s="181"/>
      <c r="R224" s="181"/>
      <c r="S224" s="181"/>
      <c r="T224" s="181"/>
      <c r="U224" s="181"/>
      <c r="V224" s="181"/>
      <c r="W224" s="181"/>
      <c r="X224" s="181"/>
      <c r="Y224" s="181"/>
      <c r="Z224" s="181"/>
      <c r="AA224" s="181"/>
      <c r="AB224" s="181"/>
    </row>
    <row r="225" spans="1:28" ht="15.75" customHeight="1">
      <c r="A225" s="181"/>
      <c r="B225" s="181"/>
      <c r="C225" s="182"/>
      <c r="D225" s="182"/>
      <c r="E225" s="182"/>
      <c r="F225" s="181"/>
      <c r="G225" s="182"/>
      <c r="H225" s="182"/>
      <c r="I225" s="182"/>
      <c r="J225" s="182"/>
      <c r="K225" s="182"/>
      <c r="L225" s="182"/>
      <c r="M225" s="181"/>
      <c r="N225" s="181"/>
      <c r="O225" s="181"/>
      <c r="P225" s="181"/>
      <c r="Q225" s="181"/>
      <c r="R225" s="181"/>
      <c r="S225" s="181"/>
      <c r="T225" s="181"/>
      <c r="U225" s="181"/>
      <c r="V225" s="181"/>
      <c r="W225" s="181"/>
      <c r="X225" s="181"/>
      <c r="Y225" s="181"/>
      <c r="Z225" s="181"/>
      <c r="AA225" s="181"/>
      <c r="AB225" s="181"/>
    </row>
    <row r="226" spans="1:28" ht="15.75" customHeight="1">
      <c r="A226" s="181"/>
      <c r="B226" s="181"/>
      <c r="C226" s="182"/>
      <c r="D226" s="182"/>
      <c r="E226" s="182"/>
      <c r="F226" s="181"/>
      <c r="G226" s="182"/>
      <c r="H226" s="182"/>
      <c r="I226" s="182"/>
      <c r="J226" s="182"/>
      <c r="K226" s="182"/>
      <c r="L226" s="182"/>
      <c r="M226" s="181"/>
      <c r="N226" s="181"/>
      <c r="O226" s="181"/>
      <c r="P226" s="181"/>
      <c r="Q226" s="181"/>
      <c r="R226" s="181"/>
      <c r="S226" s="181"/>
      <c r="T226" s="181"/>
      <c r="U226" s="181"/>
      <c r="V226" s="181"/>
      <c r="W226" s="181"/>
      <c r="X226" s="181"/>
      <c r="Y226" s="181"/>
      <c r="Z226" s="181"/>
      <c r="AA226" s="181"/>
      <c r="AB226" s="181"/>
    </row>
    <row r="227" spans="1:28" ht="15.75" customHeight="1">
      <c r="A227" s="181"/>
      <c r="B227" s="181"/>
      <c r="C227" s="182"/>
      <c r="D227" s="182"/>
      <c r="E227" s="182"/>
      <c r="F227" s="181"/>
      <c r="G227" s="182"/>
      <c r="H227" s="182"/>
      <c r="I227" s="182"/>
      <c r="J227" s="182"/>
      <c r="K227" s="182"/>
      <c r="L227" s="182"/>
      <c r="M227" s="181"/>
      <c r="N227" s="181"/>
      <c r="O227" s="181"/>
      <c r="P227" s="181"/>
      <c r="Q227" s="181"/>
      <c r="R227" s="181"/>
      <c r="S227" s="181"/>
      <c r="T227" s="181"/>
      <c r="U227" s="181"/>
      <c r="V227" s="181"/>
      <c r="W227" s="181"/>
      <c r="X227" s="181"/>
      <c r="Y227" s="181"/>
      <c r="Z227" s="181"/>
      <c r="AA227" s="181"/>
      <c r="AB227" s="181"/>
    </row>
    <row r="228" spans="1:28" ht="15.75" customHeight="1">
      <c r="A228" s="181"/>
      <c r="B228" s="181"/>
      <c r="C228" s="182"/>
      <c r="D228" s="182"/>
      <c r="E228" s="182"/>
      <c r="F228" s="181"/>
      <c r="G228" s="182"/>
      <c r="H228" s="182"/>
      <c r="I228" s="182"/>
      <c r="J228" s="182"/>
      <c r="K228" s="182"/>
      <c r="L228" s="182"/>
      <c r="M228" s="181"/>
      <c r="N228" s="181"/>
      <c r="O228" s="181"/>
      <c r="P228" s="181"/>
      <c r="Q228" s="181"/>
      <c r="R228" s="181"/>
      <c r="S228" s="181"/>
      <c r="T228" s="181"/>
      <c r="U228" s="181"/>
      <c r="V228" s="181"/>
      <c r="W228" s="181"/>
      <c r="X228" s="181"/>
      <c r="Y228" s="181"/>
      <c r="Z228" s="181"/>
      <c r="AA228" s="181"/>
      <c r="AB228" s="181"/>
    </row>
    <row r="229" spans="1:28" ht="15.75" customHeight="1">
      <c r="A229" s="181"/>
      <c r="B229" s="181"/>
      <c r="C229" s="182"/>
      <c r="D229" s="182"/>
      <c r="E229" s="182"/>
      <c r="F229" s="181"/>
      <c r="G229" s="182"/>
      <c r="H229" s="182"/>
      <c r="I229" s="182"/>
      <c r="J229" s="182"/>
      <c r="K229" s="182"/>
      <c r="L229" s="182"/>
      <c r="M229" s="181"/>
      <c r="N229" s="181"/>
      <c r="O229" s="181"/>
      <c r="P229" s="181"/>
      <c r="Q229" s="181"/>
      <c r="R229" s="181"/>
      <c r="S229" s="181"/>
      <c r="T229" s="181"/>
      <c r="U229" s="181"/>
      <c r="V229" s="181"/>
      <c r="W229" s="181"/>
      <c r="X229" s="181"/>
      <c r="Y229" s="181"/>
      <c r="Z229" s="181"/>
      <c r="AA229" s="181"/>
      <c r="AB229" s="181"/>
    </row>
    <row r="230" spans="1:28" ht="15.75" customHeight="1">
      <c r="A230" s="181"/>
      <c r="B230" s="181"/>
      <c r="C230" s="182"/>
      <c r="D230" s="182"/>
      <c r="E230" s="182"/>
      <c r="F230" s="181"/>
      <c r="G230" s="182"/>
      <c r="H230" s="182"/>
      <c r="I230" s="182"/>
      <c r="J230" s="182"/>
      <c r="K230" s="182"/>
      <c r="L230" s="182"/>
      <c r="M230" s="181"/>
      <c r="N230" s="181"/>
      <c r="O230" s="181"/>
      <c r="P230" s="181"/>
      <c r="Q230" s="181"/>
      <c r="R230" s="181"/>
      <c r="S230" s="181"/>
      <c r="T230" s="181"/>
      <c r="U230" s="181"/>
      <c r="V230" s="181"/>
      <c r="W230" s="181"/>
      <c r="X230" s="181"/>
      <c r="Y230" s="181"/>
      <c r="Z230" s="181"/>
      <c r="AA230" s="181"/>
      <c r="AB230" s="181"/>
    </row>
    <row r="231" spans="1:28" ht="15.75" customHeight="1">
      <c r="A231" s="181"/>
      <c r="B231" s="181"/>
      <c r="C231" s="182"/>
      <c r="D231" s="182"/>
      <c r="E231" s="182"/>
      <c r="F231" s="181"/>
      <c r="G231" s="182"/>
      <c r="H231" s="182"/>
      <c r="I231" s="182"/>
      <c r="J231" s="182"/>
      <c r="K231" s="182"/>
      <c r="L231" s="182"/>
      <c r="M231" s="181"/>
      <c r="N231" s="181"/>
      <c r="O231" s="181"/>
      <c r="P231" s="181"/>
      <c r="Q231" s="181"/>
      <c r="R231" s="181"/>
      <c r="S231" s="181"/>
      <c r="T231" s="181"/>
      <c r="U231" s="181"/>
      <c r="V231" s="181"/>
      <c r="W231" s="181"/>
      <c r="X231" s="181"/>
      <c r="Y231" s="181"/>
      <c r="Z231" s="181"/>
      <c r="AA231" s="181"/>
      <c r="AB231" s="181"/>
    </row>
    <row r="232" spans="1:28" ht="15.75" customHeight="1">
      <c r="A232" s="181"/>
      <c r="B232" s="181"/>
      <c r="C232" s="182"/>
      <c r="D232" s="182"/>
      <c r="E232" s="182"/>
      <c r="F232" s="181"/>
      <c r="G232" s="182"/>
      <c r="H232" s="182"/>
      <c r="I232" s="182"/>
      <c r="J232" s="182"/>
      <c r="K232" s="182"/>
      <c r="L232" s="182"/>
      <c r="M232" s="181"/>
      <c r="N232" s="181"/>
      <c r="O232" s="181"/>
      <c r="P232" s="181"/>
      <c r="Q232" s="181"/>
      <c r="R232" s="181"/>
      <c r="S232" s="181"/>
      <c r="T232" s="181"/>
      <c r="U232" s="181"/>
      <c r="V232" s="181"/>
      <c r="W232" s="181"/>
      <c r="X232" s="181"/>
      <c r="Y232" s="181"/>
      <c r="Z232" s="181"/>
      <c r="AA232" s="181"/>
      <c r="AB232" s="181"/>
    </row>
    <row r="233" spans="1:28" ht="15.75" customHeight="1">
      <c r="A233" s="181"/>
      <c r="B233" s="181"/>
      <c r="C233" s="182"/>
      <c r="D233" s="182"/>
      <c r="E233" s="182"/>
      <c r="F233" s="181"/>
      <c r="G233" s="182"/>
      <c r="H233" s="182"/>
      <c r="I233" s="182"/>
      <c r="J233" s="182"/>
      <c r="K233" s="182"/>
      <c r="L233" s="182"/>
      <c r="M233" s="181"/>
      <c r="N233" s="181"/>
      <c r="O233" s="181"/>
      <c r="P233" s="181"/>
      <c r="Q233" s="181"/>
      <c r="R233" s="181"/>
      <c r="S233" s="181"/>
      <c r="T233" s="181"/>
      <c r="U233" s="181"/>
      <c r="V233" s="181"/>
      <c r="W233" s="181"/>
      <c r="X233" s="181"/>
      <c r="Y233" s="181"/>
      <c r="Z233" s="181"/>
      <c r="AA233" s="181"/>
      <c r="AB233" s="181"/>
    </row>
    <row r="234" spans="1:28" ht="15.75" customHeight="1">
      <c r="A234" s="181"/>
      <c r="B234" s="181"/>
      <c r="C234" s="182"/>
      <c r="D234" s="182"/>
      <c r="E234" s="182"/>
      <c r="F234" s="181"/>
      <c r="G234" s="182"/>
      <c r="H234" s="182"/>
      <c r="I234" s="182"/>
      <c r="J234" s="182"/>
      <c r="K234" s="182"/>
      <c r="L234" s="182"/>
      <c r="M234" s="181"/>
      <c r="N234" s="181"/>
      <c r="O234" s="181"/>
      <c r="P234" s="181"/>
      <c r="Q234" s="181"/>
      <c r="R234" s="181"/>
      <c r="S234" s="181"/>
      <c r="T234" s="181"/>
      <c r="U234" s="181"/>
      <c r="V234" s="181"/>
      <c r="W234" s="181"/>
      <c r="X234" s="181"/>
      <c r="Y234" s="181"/>
      <c r="Z234" s="181"/>
      <c r="AA234" s="181"/>
      <c r="AB234" s="181"/>
    </row>
    <row r="235" spans="1:28" ht="15.75" customHeight="1">
      <c r="A235" s="181"/>
      <c r="B235" s="181"/>
      <c r="C235" s="182"/>
      <c r="D235" s="182"/>
      <c r="E235" s="182"/>
      <c r="F235" s="181"/>
      <c r="G235" s="182"/>
      <c r="H235" s="182"/>
      <c r="I235" s="182"/>
      <c r="J235" s="182"/>
      <c r="K235" s="182"/>
      <c r="L235" s="182"/>
      <c r="M235" s="181"/>
      <c r="N235" s="181"/>
      <c r="O235" s="181"/>
      <c r="P235" s="181"/>
      <c r="Q235" s="181"/>
      <c r="R235" s="181"/>
      <c r="S235" s="181"/>
      <c r="T235" s="181"/>
      <c r="U235" s="181"/>
      <c r="V235" s="181"/>
      <c r="W235" s="181"/>
      <c r="X235" s="181"/>
      <c r="Y235" s="181"/>
      <c r="Z235" s="181"/>
      <c r="AA235" s="181"/>
      <c r="AB235" s="181"/>
    </row>
    <row r="236" spans="1:28" ht="15.75" customHeight="1">
      <c r="A236" s="181"/>
      <c r="B236" s="181"/>
      <c r="C236" s="182"/>
      <c r="D236" s="182"/>
      <c r="E236" s="182"/>
      <c r="F236" s="181"/>
      <c r="G236" s="182"/>
      <c r="H236" s="182"/>
      <c r="I236" s="182"/>
      <c r="J236" s="182"/>
      <c r="K236" s="182"/>
      <c r="L236" s="182"/>
      <c r="M236" s="181"/>
      <c r="N236" s="181"/>
      <c r="O236" s="181"/>
      <c r="P236" s="181"/>
      <c r="Q236" s="181"/>
      <c r="R236" s="181"/>
      <c r="S236" s="181"/>
      <c r="T236" s="181"/>
      <c r="U236" s="181"/>
      <c r="V236" s="181"/>
      <c r="W236" s="181"/>
      <c r="X236" s="181"/>
      <c r="Y236" s="181"/>
      <c r="Z236" s="181"/>
      <c r="AA236" s="181"/>
      <c r="AB236" s="181"/>
    </row>
    <row r="237" spans="1:28" ht="15.75" customHeight="1">
      <c r="A237" s="181"/>
      <c r="B237" s="181"/>
      <c r="C237" s="182"/>
      <c r="D237" s="182"/>
      <c r="E237" s="182"/>
      <c r="F237" s="181"/>
      <c r="G237" s="182"/>
      <c r="H237" s="182"/>
      <c r="I237" s="182"/>
      <c r="J237" s="182"/>
      <c r="K237" s="182"/>
      <c r="L237" s="182"/>
      <c r="M237" s="181"/>
      <c r="N237" s="181"/>
      <c r="O237" s="181"/>
      <c r="P237" s="181"/>
      <c r="Q237" s="181"/>
      <c r="R237" s="181"/>
      <c r="S237" s="181"/>
      <c r="T237" s="181"/>
      <c r="U237" s="181"/>
      <c r="V237" s="181"/>
      <c r="W237" s="181"/>
      <c r="X237" s="181"/>
      <c r="Y237" s="181"/>
      <c r="Z237" s="181"/>
      <c r="AA237" s="181"/>
      <c r="AB237" s="181"/>
    </row>
    <row r="238" spans="1:28" ht="15.75" customHeight="1">
      <c r="A238" s="181"/>
      <c r="B238" s="181"/>
      <c r="C238" s="182"/>
      <c r="D238" s="182"/>
      <c r="E238" s="182"/>
      <c r="F238" s="181"/>
      <c r="G238" s="182"/>
      <c r="H238" s="182"/>
      <c r="I238" s="182"/>
      <c r="J238" s="182"/>
      <c r="K238" s="182"/>
      <c r="L238" s="182"/>
      <c r="M238" s="181"/>
      <c r="N238" s="181"/>
      <c r="O238" s="181"/>
      <c r="P238" s="181"/>
      <c r="Q238" s="181"/>
      <c r="R238" s="181"/>
      <c r="S238" s="181"/>
      <c r="T238" s="181"/>
      <c r="U238" s="181"/>
      <c r="V238" s="181"/>
      <c r="W238" s="181"/>
      <c r="X238" s="181"/>
      <c r="Y238" s="181"/>
      <c r="Z238" s="181"/>
      <c r="AA238" s="181"/>
      <c r="AB238" s="181"/>
    </row>
    <row r="239" spans="1:28" ht="15.75" customHeight="1">
      <c r="A239" s="181"/>
      <c r="B239" s="181"/>
      <c r="C239" s="182"/>
      <c r="D239" s="182"/>
      <c r="E239" s="182"/>
      <c r="F239" s="181"/>
      <c r="G239" s="182"/>
      <c r="H239" s="182"/>
      <c r="I239" s="182"/>
      <c r="J239" s="182"/>
      <c r="K239" s="182"/>
      <c r="L239" s="182"/>
      <c r="M239" s="181"/>
      <c r="N239" s="181"/>
      <c r="O239" s="181"/>
      <c r="P239" s="181"/>
      <c r="Q239" s="181"/>
      <c r="R239" s="181"/>
      <c r="S239" s="181"/>
      <c r="T239" s="181"/>
      <c r="U239" s="181"/>
      <c r="V239" s="181"/>
      <c r="W239" s="181"/>
      <c r="X239" s="181"/>
      <c r="Y239" s="181"/>
      <c r="Z239" s="181"/>
      <c r="AA239" s="181"/>
      <c r="AB239" s="181"/>
    </row>
    <row r="240" spans="1:28" ht="15.75" customHeight="1">
      <c r="A240" s="181"/>
      <c r="B240" s="181"/>
      <c r="C240" s="182"/>
      <c r="D240" s="182"/>
      <c r="E240" s="182"/>
      <c r="F240" s="181"/>
      <c r="G240" s="182"/>
      <c r="H240" s="182"/>
      <c r="I240" s="182"/>
      <c r="J240" s="182"/>
      <c r="K240" s="182"/>
      <c r="L240" s="182"/>
      <c r="M240" s="181"/>
      <c r="N240" s="181"/>
      <c r="O240" s="181"/>
      <c r="P240" s="181"/>
      <c r="Q240" s="181"/>
      <c r="R240" s="181"/>
      <c r="S240" s="181"/>
      <c r="T240" s="181"/>
      <c r="U240" s="181"/>
      <c r="V240" s="181"/>
      <c r="W240" s="181"/>
      <c r="X240" s="181"/>
      <c r="Y240" s="181"/>
      <c r="Z240" s="181"/>
      <c r="AA240" s="181"/>
      <c r="AB240" s="181"/>
    </row>
    <row r="241" spans="1:28" ht="15.75" customHeight="1">
      <c r="A241" s="181"/>
      <c r="B241" s="181"/>
      <c r="C241" s="182"/>
      <c r="D241" s="182"/>
      <c r="E241" s="182"/>
      <c r="F241" s="181"/>
      <c r="G241" s="182"/>
      <c r="H241" s="182"/>
      <c r="I241" s="182"/>
      <c r="J241" s="182"/>
      <c r="K241" s="182"/>
      <c r="L241" s="182"/>
      <c r="M241" s="181"/>
      <c r="N241" s="181"/>
      <c r="O241" s="181"/>
      <c r="P241" s="181"/>
      <c r="Q241" s="181"/>
      <c r="R241" s="181"/>
      <c r="S241" s="181"/>
      <c r="T241" s="181"/>
      <c r="U241" s="181"/>
      <c r="V241" s="181"/>
      <c r="W241" s="181"/>
      <c r="X241" s="181"/>
      <c r="Y241" s="181"/>
      <c r="Z241" s="181"/>
      <c r="AA241" s="181"/>
      <c r="AB241" s="181"/>
    </row>
    <row r="242" spans="1:28" ht="15.75" customHeight="1">
      <c r="A242" s="181"/>
      <c r="B242" s="181"/>
      <c r="C242" s="182"/>
      <c r="D242" s="182"/>
      <c r="E242" s="182"/>
      <c r="F242" s="181"/>
      <c r="G242" s="182"/>
      <c r="H242" s="182"/>
      <c r="I242" s="182"/>
      <c r="J242" s="182"/>
      <c r="K242" s="182"/>
      <c r="L242" s="182"/>
      <c r="M242" s="181"/>
      <c r="N242" s="181"/>
      <c r="O242" s="181"/>
      <c r="P242" s="181"/>
      <c r="Q242" s="181"/>
      <c r="R242" s="181"/>
      <c r="S242" s="181"/>
      <c r="T242" s="181"/>
      <c r="U242" s="181"/>
      <c r="V242" s="181"/>
      <c r="W242" s="181"/>
      <c r="X242" s="181"/>
      <c r="Y242" s="181"/>
      <c r="Z242" s="181"/>
      <c r="AA242" s="181"/>
      <c r="AB242" s="181"/>
    </row>
    <row r="243" spans="1:28" ht="15.75" customHeight="1">
      <c r="A243" s="181"/>
      <c r="B243" s="181"/>
      <c r="C243" s="182"/>
      <c r="D243" s="182"/>
      <c r="E243" s="182"/>
      <c r="F243" s="181"/>
      <c r="G243" s="182"/>
      <c r="H243" s="182"/>
      <c r="I243" s="182"/>
      <c r="J243" s="182"/>
      <c r="K243" s="182"/>
      <c r="L243" s="182"/>
      <c r="M243" s="181"/>
      <c r="N243" s="181"/>
      <c r="O243" s="181"/>
      <c r="P243" s="181"/>
      <c r="Q243" s="181"/>
      <c r="R243" s="181"/>
      <c r="S243" s="181"/>
      <c r="T243" s="181"/>
      <c r="U243" s="181"/>
      <c r="V243" s="181"/>
      <c r="W243" s="181"/>
      <c r="X243" s="181"/>
      <c r="Y243" s="181"/>
      <c r="Z243" s="181"/>
      <c r="AA243" s="181"/>
      <c r="AB243" s="181"/>
    </row>
    <row r="244" spans="1:28" ht="15.75" customHeight="1">
      <c r="A244" s="181"/>
      <c r="B244" s="181"/>
      <c r="C244" s="182"/>
      <c r="D244" s="182"/>
      <c r="E244" s="182"/>
      <c r="F244" s="181"/>
      <c r="G244" s="182"/>
      <c r="H244" s="182"/>
      <c r="I244" s="182"/>
      <c r="J244" s="182"/>
      <c r="K244" s="182"/>
      <c r="L244" s="182"/>
      <c r="M244" s="181"/>
      <c r="N244" s="181"/>
      <c r="O244" s="181"/>
      <c r="P244" s="181"/>
      <c r="Q244" s="181"/>
      <c r="R244" s="181"/>
      <c r="S244" s="181"/>
      <c r="T244" s="181"/>
      <c r="U244" s="181"/>
      <c r="V244" s="181"/>
      <c r="W244" s="181"/>
      <c r="X244" s="181"/>
      <c r="Y244" s="181"/>
      <c r="Z244" s="181"/>
      <c r="AA244" s="181"/>
      <c r="AB244" s="181"/>
    </row>
    <row r="245" spans="1:28" ht="15.75" customHeight="1">
      <c r="A245" s="181"/>
      <c r="B245" s="181"/>
      <c r="C245" s="182"/>
      <c r="D245" s="182"/>
      <c r="E245" s="182"/>
      <c r="F245" s="181"/>
      <c r="G245" s="182"/>
      <c r="H245" s="182"/>
      <c r="I245" s="182"/>
      <c r="J245" s="182"/>
      <c r="K245" s="182"/>
      <c r="L245" s="182"/>
      <c r="M245" s="181"/>
      <c r="N245" s="181"/>
      <c r="O245" s="181"/>
      <c r="P245" s="181"/>
      <c r="Q245" s="181"/>
      <c r="R245" s="181"/>
      <c r="S245" s="181"/>
      <c r="T245" s="181"/>
      <c r="U245" s="181"/>
      <c r="V245" s="181"/>
      <c r="W245" s="181"/>
      <c r="X245" s="181"/>
      <c r="Y245" s="181"/>
      <c r="Z245" s="181"/>
      <c r="AA245" s="181"/>
      <c r="AB245" s="181"/>
    </row>
    <row r="246" spans="1:28" ht="15.75" customHeight="1">
      <c r="A246" s="181"/>
      <c r="B246" s="181"/>
      <c r="C246" s="182"/>
      <c r="D246" s="182"/>
      <c r="E246" s="182"/>
      <c r="F246" s="181"/>
      <c r="G246" s="182"/>
      <c r="H246" s="182"/>
      <c r="I246" s="182"/>
      <c r="J246" s="182"/>
      <c r="K246" s="182"/>
      <c r="L246" s="182"/>
      <c r="M246" s="181"/>
      <c r="N246" s="181"/>
      <c r="O246" s="181"/>
      <c r="P246" s="181"/>
      <c r="Q246" s="181"/>
      <c r="R246" s="181"/>
      <c r="S246" s="181"/>
      <c r="T246" s="181"/>
      <c r="U246" s="181"/>
      <c r="V246" s="181"/>
      <c r="W246" s="181"/>
      <c r="X246" s="181"/>
      <c r="Y246" s="181"/>
      <c r="Z246" s="181"/>
      <c r="AA246" s="181"/>
      <c r="AB246" s="181"/>
    </row>
    <row r="247" spans="1:28" ht="15.75" customHeight="1">
      <c r="A247" s="181"/>
      <c r="B247" s="181"/>
      <c r="C247" s="182"/>
      <c r="D247" s="182"/>
      <c r="E247" s="182"/>
      <c r="F247" s="181"/>
      <c r="G247" s="182"/>
      <c r="H247" s="182"/>
      <c r="I247" s="182"/>
      <c r="J247" s="182"/>
      <c r="K247" s="182"/>
      <c r="L247" s="182"/>
      <c r="M247" s="181"/>
      <c r="N247" s="181"/>
      <c r="O247" s="181"/>
      <c r="P247" s="181"/>
      <c r="Q247" s="181"/>
      <c r="R247" s="181"/>
      <c r="S247" s="181"/>
      <c r="T247" s="181"/>
      <c r="U247" s="181"/>
      <c r="V247" s="181"/>
      <c r="W247" s="181"/>
      <c r="X247" s="181"/>
      <c r="Y247" s="181"/>
      <c r="Z247" s="181"/>
      <c r="AA247" s="181"/>
      <c r="AB247" s="181"/>
    </row>
    <row r="248" spans="1:28" ht="15.75" customHeight="1">
      <c r="A248" s="181"/>
      <c r="B248" s="181"/>
      <c r="C248" s="182"/>
      <c r="D248" s="182"/>
      <c r="E248" s="182"/>
      <c r="F248" s="181"/>
      <c r="G248" s="182"/>
      <c r="H248" s="182"/>
      <c r="I248" s="182"/>
      <c r="J248" s="182"/>
      <c r="K248" s="182"/>
      <c r="L248" s="182"/>
      <c r="M248" s="181"/>
      <c r="N248" s="181"/>
      <c r="O248" s="181"/>
      <c r="P248" s="181"/>
      <c r="Q248" s="181"/>
      <c r="R248" s="181"/>
      <c r="S248" s="181"/>
      <c r="T248" s="181"/>
      <c r="U248" s="181"/>
      <c r="V248" s="181"/>
      <c r="W248" s="181"/>
      <c r="X248" s="181"/>
      <c r="Y248" s="181"/>
      <c r="Z248" s="181"/>
      <c r="AA248" s="181"/>
      <c r="AB248" s="181"/>
    </row>
    <row r="249" spans="1:28" ht="15.75" customHeight="1">
      <c r="A249" s="181"/>
      <c r="B249" s="181"/>
      <c r="C249" s="182"/>
      <c r="D249" s="182"/>
      <c r="E249" s="182"/>
      <c r="F249" s="181"/>
      <c r="G249" s="182"/>
      <c r="H249" s="182"/>
      <c r="I249" s="182"/>
      <c r="J249" s="182"/>
      <c r="K249" s="182"/>
      <c r="L249" s="182"/>
      <c r="M249" s="181"/>
      <c r="N249" s="181"/>
      <c r="O249" s="181"/>
      <c r="P249" s="181"/>
      <c r="Q249" s="181"/>
      <c r="R249" s="181"/>
      <c r="S249" s="181"/>
      <c r="T249" s="181"/>
      <c r="U249" s="181"/>
      <c r="V249" s="181"/>
      <c r="W249" s="181"/>
      <c r="X249" s="181"/>
      <c r="Y249" s="181"/>
      <c r="Z249" s="181"/>
      <c r="AA249" s="181"/>
      <c r="AB249" s="181"/>
    </row>
    <row r="250" spans="1:28" ht="15.75" customHeight="1">
      <c r="A250" s="181"/>
      <c r="B250" s="181"/>
      <c r="C250" s="182"/>
      <c r="D250" s="182"/>
      <c r="E250" s="182"/>
      <c r="F250" s="181"/>
      <c r="G250" s="182"/>
      <c r="H250" s="182"/>
      <c r="I250" s="182"/>
      <c r="J250" s="182"/>
      <c r="K250" s="182"/>
      <c r="L250" s="182"/>
      <c r="M250" s="181"/>
      <c r="N250" s="181"/>
      <c r="O250" s="181"/>
      <c r="P250" s="181"/>
      <c r="Q250" s="181"/>
      <c r="R250" s="181"/>
      <c r="S250" s="181"/>
      <c r="T250" s="181"/>
      <c r="U250" s="181"/>
      <c r="V250" s="181"/>
      <c r="W250" s="181"/>
      <c r="X250" s="181"/>
      <c r="Y250" s="181"/>
      <c r="Z250" s="181"/>
      <c r="AA250" s="181"/>
      <c r="AB250" s="181"/>
    </row>
    <row r="251" spans="1:28" ht="15.75" customHeight="1">
      <c r="A251" s="181"/>
      <c r="B251" s="181"/>
      <c r="C251" s="182"/>
      <c r="D251" s="182"/>
      <c r="E251" s="182"/>
      <c r="F251" s="181"/>
      <c r="G251" s="182"/>
      <c r="H251" s="182"/>
      <c r="I251" s="182"/>
      <c r="J251" s="182"/>
      <c r="K251" s="182"/>
      <c r="L251" s="182"/>
      <c r="M251" s="181"/>
      <c r="N251" s="181"/>
      <c r="O251" s="181"/>
      <c r="P251" s="181"/>
      <c r="Q251" s="181"/>
      <c r="R251" s="181"/>
      <c r="S251" s="181"/>
      <c r="T251" s="181"/>
      <c r="U251" s="181"/>
      <c r="V251" s="181"/>
      <c r="W251" s="181"/>
      <c r="X251" s="181"/>
      <c r="Y251" s="181"/>
      <c r="Z251" s="181"/>
      <c r="AA251" s="181"/>
      <c r="AB251" s="181"/>
    </row>
    <row r="252" spans="1:28" ht="15.75" customHeight="1">
      <c r="A252" s="181"/>
      <c r="B252" s="181"/>
      <c r="C252" s="182"/>
      <c r="D252" s="182"/>
      <c r="E252" s="182"/>
      <c r="F252" s="181"/>
      <c r="G252" s="182"/>
      <c r="H252" s="182"/>
      <c r="I252" s="182"/>
      <c r="J252" s="182"/>
      <c r="K252" s="182"/>
      <c r="L252" s="182"/>
      <c r="M252" s="181"/>
      <c r="N252" s="181"/>
      <c r="O252" s="181"/>
      <c r="P252" s="181"/>
      <c r="Q252" s="181"/>
      <c r="R252" s="181"/>
      <c r="S252" s="181"/>
      <c r="T252" s="181"/>
      <c r="U252" s="181"/>
      <c r="V252" s="181"/>
      <c r="W252" s="181"/>
      <c r="X252" s="181"/>
      <c r="Y252" s="181"/>
      <c r="Z252" s="181"/>
      <c r="AA252" s="181"/>
      <c r="AB252" s="181"/>
    </row>
    <row r="253" spans="1:28" ht="15.75" customHeight="1">
      <c r="A253" s="181"/>
      <c r="B253" s="181"/>
      <c r="C253" s="182"/>
      <c r="D253" s="182"/>
      <c r="E253" s="182"/>
      <c r="F253" s="181"/>
      <c r="G253" s="182"/>
      <c r="H253" s="182"/>
      <c r="I253" s="182"/>
      <c r="J253" s="182"/>
      <c r="K253" s="182"/>
      <c r="L253" s="182"/>
      <c r="M253" s="181"/>
      <c r="N253" s="181"/>
      <c r="O253" s="181"/>
      <c r="P253" s="181"/>
      <c r="Q253" s="181"/>
      <c r="R253" s="181"/>
      <c r="S253" s="181"/>
      <c r="T253" s="181"/>
      <c r="U253" s="181"/>
      <c r="V253" s="181"/>
      <c r="W253" s="181"/>
      <c r="X253" s="181"/>
      <c r="Y253" s="181"/>
      <c r="Z253" s="181"/>
      <c r="AA253" s="181"/>
      <c r="AB253" s="181"/>
    </row>
    <row r="254" spans="1:28" ht="15.75" customHeight="1">
      <c r="A254" s="181"/>
      <c r="B254" s="181"/>
      <c r="C254" s="182"/>
      <c r="D254" s="182"/>
      <c r="E254" s="182"/>
      <c r="F254" s="181"/>
      <c r="G254" s="182"/>
      <c r="H254" s="182"/>
      <c r="I254" s="182"/>
      <c r="J254" s="182"/>
      <c r="K254" s="182"/>
      <c r="L254" s="182"/>
      <c r="M254" s="181"/>
      <c r="N254" s="181"/>
      <c r="O254" s="181"/>
      <c r="P254" s="181"/>
      <c r="Q254" s="181"/>
      <c r="R254" s="181"/>
      <c r="S254" s="181"/>
      <c r="T254" s="181"/>
      <c r="U254" s="181"/>
      <c r="V254" s="181"/>
      <c r="W254" s="181"/>
      <c r="X254" s="181"/>
      <c r="Y254" s="181"/>
      <c r="Z254" s="181"/>
      <c r="AA254" s="181"/>
      <c r="AB254" s="181"/>
    </row>
    <row r="255" spans="1:28" ht="15.75" customHeight="1">
      <c r="A255" s="181"/>
      <c r="B255" s="181"/>
      <c r="C255" s="182"/>
      <c r="D255" s="182"/>
      <c r="E255" s="182"/>
      <c r="F255" s="181"/>
      <c r="G255" s="182"/>
      <c r="H255" s="182"/>
      <c r="I255" s="182"/>
      <c r="J255" s="182"/>
      <c r="K255" s="182"/>
      <c r="L255" s="182"/>
      <c r="M255" s="181"/>
      <c r="N255" s="181"/>
      <c r="O255" s="181"/>
      <c r="P255" s="181"/>
      <c r="Q255" s="181"/>
      <c r="R255" s="181"/>
      <c r="S255" s="181"/>
      <c r="T255" s="181"/>
      <c r="U255" s="181"/>
      <c r="V255" s="181"/>
      <c r="W255" s="181"/>
      <c r="X255" s="181"/>
      <c r="Y255" s="181"/>
      <c r="Z255" s="181"/>
      <c r="AA255" s="181"/>
      <c r="AB255" s="181"/>
    </row>
    <row r="256" spans="1:28" ht="15.75" customHeight="1">
      <c r="A256" s="181"/>
      <c r="B256" s="181"/>
      <c r="C256" s="182"/>
      <c r="D256" s="182"/>
      <c r="E256" s="182"/>
      <c r="F256" s="181"/>
      <c r="G256" s="182"/>
      <c r="H256" s="182"/>
      <c r="I256" s="182"/>
      <c r="J256" s="182"/>
      <c r="K256" s="182"/>
      <c r="L256" s="182"/>
      <c r="M256" s="181"/>
      <c r="N256" s="181"/>
      <c r="O256" s="181"/>
      <c r="P256" s="181"/>
      <c r="Q256" s="181"/>
      <c r="R256" s="181"/>
      <c r="S256" s="181"/>
      <c r="T256" s="181"/>
      <c r="U256" s="181"/>
      <c r="V256" s="181"/>
      <c r="W256" s="181"/>
      <c r="X256" s="181"/>
      <c r="Y256" s="181"/>
      <c r="Z256" s="181"/>
      <c r="AA256" s="181"/>
      <c r="AB256" s="181"/>
    </row>
    <row r="257" spans="1:28" ht="15.75" customHeight="1">
      <c r="A257" s="181"/>
      <c r="B257" s="181"/>
      <c r="C257" s="182"/>
      <c r="D257" s="182"/>
      <c r="E257" s="182"/>
      <c r="F257" s="181"/>
      <c r="G257" s="182"/>
      <c r="H257" s="182"/>
      <c r="I257" s="182"/>
      <c r="J257" s="182"/>
      <c r="K257" s="182"/>
      <c r="L257" s="182"/>
      <c r="M257" s="181"/>
      <c r="N257" s="181"/>
      <c r="O257" s="181"/>
      <c r="P257" s="181"/>
      <c r="Q257" s="181"/>
      <c r="R257" s="181"/>
      <c r="S257" s="181"/>
      <c r="T257" s="181"/>
      <c r="U257" s="181"/>
      <c r="V257" s="181"/>
      <c r="W257" s="181"/>
      <c r="X257" s="181"/>
      <c r="Y257" s="181"/>
      <c r="Z257" s="181"/>
      <c r="AA257" s="181"/>
      <c r="AB257" s="181"/>
    </row>
    <row r="258" spans="1:28" ht="15.75" customHeight="1">
      <c r="A258" s="181"/>
      <c r="B258" s="181"/>
      <c r="C258" s="182"/>
      <c r="D258" s="182"/>
      <c r="E258" s="182"/>
      <c r="F258" s="181"/>
      <c r="G258" s="182"/>
      <c r="H258" s="182"/>
      <c r="I258" s="182"/>
      <c r="J258" s="182"/>
      <c r="K258" s="182"/>
      <c r="L258" s="182"/>
      <c r="M258" s="181"/>
      <c r="N258" s="181"/>
      <c r="O258" s="181"/>
      <c r="P258" s="181"/>
      <c r="Q258" s="181"/>
      <c r="R258" s="181"/>
      <c r="S258" s="181"/>
      <c r="T258" s="181"/>
      <c r="U258" s="181"/>
      <c r="V258" s="181"/>
      <c r="W258" s="181"/>
      <c r="X258" s="181"/>
      <c r="Y258" s="181"/>
      <c r="Z258" s="181"/>
      <c r="AA258" s="181"/>
      <c r="AB258" s="181"/>
    </row>
    <row r="259" spans="1:28" ht="15.75" customHeight="1">
      <c r="A259" s="181"/>
      <c r="B259" s="181"/>
      <c r="C259" s="182"/>
      <c r="D259" s="182"/>
      <c r="E259" s="182"/>
      <c r="F259" s="181"/>
      <c r="G259" s="182"/>
      <c r="H259" s="182"/>
      <c r="I259" s="182"/>
      <c r="J259" s="182"/>
      <c r="K259" s="182"/>
      <c r="L259" s="182"/>
      <c r="M259" s="181"/>
      <c r="N259" s="181"/>
      <c r="O259" s="181"/>
      <c r="P259" s="181"/>
      <c r="Q259" s="181"/>
      <c r="R259" s="181"/>
      <c r="S259" s="181"/>
      <c r="T259" s="181"/>
      <c r="U259" s="181"/>
      <c r="V259" s="181"/>
      <c r="W259" s="181"/>
      <c r="X259" s="181"/>
      <c r="Y259" s="181"/>
      <c r="Z259" s="181"/>
      <c r="AA259" s="181"/>
      <c r="AB259" s="181"/>
    </row>
    <row r="260" spans="1:28" ht="15.75" customHeight="1">
      <c r="A260" s="181"/>
      <c r="B260" s="181"/>
      <c r="C260" s="182"/>
      <c r="D260" s="182"/>
      <c r="E260" s="182"/>
      <c r="F260" s="181"/>
      <c r="G260" s="182"/>
      <c r="H260" s="182"/>
      <c r="I260" s="182"/>
      <c r="J260" s="182"/>
      <c r="K260" s="182"/>
      <c r="L260" s="182"/>
      <c r="M260" s="181"/>
      <c r="N260" s="181"/>
      <c r="O260" s="181"/>
      <c r="P260" s="181"/>
      <c r="Q260" s="181"/>
      <c r="R260" s="181"/>
      <c r="S260" s="181"/>
      <c r="T260" s="181"/>
      <c r="U260" s="181"/>
      <c r="V260" s="181"/>
      <c r="W260" s="181"/>
      <c r="X260" s="181"/>
      <c r="Y260" s="181"/>
      <c r="Z260" s="181"/>
      <c r="AA260" s="181"/>
      <c r="AB260" s="181"/>
    </row>
    <row r="261" spans="1:28" ht="15.75" customHeight="1">
      <c r="A261" s="181"/>
      <c r="B261" s="181"/>
      <c r="C261" s="182"/>
      <c r="D261" s="182"/>
      <c r="E261" s="182"/>
      <c r="F261" s="181"/>
      <c r="G261" s="182"/>
      <c r="H261" s="182"/>
      <c r="I261" s="182"/>
      <c r="J261" s="182"/>
      <c r="K261" s="182"/>
      <c r="L261" s="182"/>
      <c r="M261" s="181"/>
      <c r="N261" s="181"/>
      <c r="O261" s="181"/>
      <c r="P261" s="181"/>
      <c r="Q261" s="181"/>
      <c r="R261" s="181"/>
      <c r="S261" s="181"/>
      <c r="T261" s="181"/>
      <c r="U261" s="181"/>
      <c r="V261" s="181"/>
      <c r="W261" s="181"/>
      <c r="X261" s="181"/>
      <c r="Y261" s="181"/>
      <c r="Z261" s="181"/>
      <c r="AA261" s="181"/>
      <c r="AB261" s="181"/>
    </row>
    <row r="262" spans="1:28" ht="15.75" customHeight="1">
      <c r="A262" s="181"/>
      <c r="B262" s="181"/>
      <c r="C262" s="182"/>
      <c r="D262" s="182"/>
      <c r="E262" s="182"/>
      <c r="F262" s="181"/>
      <c r="G262" s="182"/>
      <c r="H262" s="182"/>
      <c r="I262" s="182"/>
      <c r="J262" s="182"/>
      <c r="K262" s="182"/>
      <c r="L262" s="182"/>
      <c r="M262" s="181"/>
      <c r="N262" s="181"/>
      <c r="O262" s="181"/>
      <c r="P262" s="181"/>
      <c r="Q262" s="181"/>
      <c r="R262" s="181"/>
      <c r="S262" s="181"/>
      <c r="T262" s="181"/>
      <c r="U262" s="181"/>
      <c r="V262" s="181"/>
      <c r="W262" s="181"/>
      <c r="X262" s="181"/>
      <c r="Y262" s="181"/>
      <c r="Z262" s="181"/>
      <c r="AA262" s="181"/>
      <c r="AB262" s="181"/>
    </row>
    <row r="263" spans="1:28" ht="15.75" customHeight="1">
      <c r="A263" s="181"/>
      <c r="B263" s="181"/>
      <c r="C263" s="182"/>
      <c r="D263" s="182"/>
      <c r="E263" s="182"/>
      <c r="F263" s="181"/>
      <c r="G263" s="182"/>
      <c r="H263" s="182"/>
      <c r="I263" s="182"/>
      <c r="J263" s="182"/>
      <c r="K263" s="182"/>
      <c r="L263" s="182"/>
      <c r="M263" s="181"/>
      <c r="N263" s="181"/>
      <c r="O263" s="181"/>
      <c r="P263" s="181"/>
      <c r="Q263" s="181"/>
      <c r="R263" s="181"/>
      <c r="S263" s="181"/>
      <c r="T263" s="181"/>
      <c r="U263" s="181"/>
      <c r="V263" s="181"/>
      <c r="W263" s="181"/>
      <c r="X263" s="181"/>
      <c r="Y263" s="181"/>
      <c r="Z263" s="181"/>
      <c r="AA263" s="181"/>
      <c r="AB263" s="181"/>
    </row>
    <row r="264" spans="1:28" ht="15.75" customHeight="1">
      <c r="A264" s="181"/>
      <c r="B264" s="181"/>
      <c r="C264" s="182"/>
      <c r="D264" s="182"/>
      <c r="E264" s="182"/>
      <c r="F264" s="181"/>
      <c r="G264" s="182"/>
      <c r="H264" s="182"/>
      <c r="I264" s="182"/>
      <c r="J264" s="182"/>
      <c r="K264" s="182"/>
      <c r="L264" s="182"/>
      <c r="M264" s="181"/>
      <c r="N264" s="181"/>
      <c r="O264" s="181"/>
      <c r="P264" s="181"/>
      <c r="Q264" s="181"/>
      <c r="R264" s="181"/>
      <c r="S264" s="181"/>
      <c r="T264" s="181"/>
      <c r="U264" s="181"/>
      <c r="V264" s="181"/>
      <c r="W264" s="181"/>
      <c r="X264" s="181"/>
      <c r="Y264" s="181"/>
      <c r="Z264" s="181"/>
      <c r="AA264" s="181"/>
      <c r="AB264" s="181"/>
    </row>
    <row r="265" spans="1:28" ht="15.75" customHeight="1">
      <c r="A265" s="181"/>
      <c r="B265" s="181"/>
      <c r="C265" s="182"/>
      <c r="D265" s="182"/>
      <c r="E265" s="182"/>
      <c r="F265" s="181"/>
      <c r="G265" s="182"/>
      <c r="H265" s="182"/>
      <c r="I265" s="182"/>
      <c r="J265" s="182"/>
      <c r="K265" s="182"/>
      <c r="L265" s="182"/>
      <c r="M265" s="181"/>
      <c r="N265" s="181"/>
      <c r="O265" s="181"/>
      <c r="P265" s="181"/>
      <c r="Q265" s="181"/>
      <c r="R265" s="181"/>
      <c r="S265" s="181"/>
      <c r="T265" s="181"/>
      <c r="U265" s="181"/>
      <c r="V265" s="181"/>
      <c r="W265" s="181"/>
      <c r="X265" s="181"/>
      <c r="Y265" s="181"/>
      <c r="Z265" s="181"/>
      <c r="AA265" s="181"/>
      <c r="AB265" s="181"/>
    </row>
    <row r="266" spans="1:28" ht="15.75" customHeight="1">
      <c r="A266" s="181"/>
      <c r="B266" s="181"/>
      <c r="C266" s="182"/>
      <c r="D266" s="182"/>
      <c r="E266" s="182"/>
      <c r="F266" s="181"/>
      <c r="G266" s="182"/>
      <c r="H266" s="182"/>
      <c r="I266" s="182"/>
      <c r="J266" s="182"/>
      <c r="K266" s="182"/>
      <c r="L266" s="182"/>
      <c r="M266" s="181"/>
      <c r="N266" s="181"/>
      <c r="O266" s="181"/>
      <c r="P266" s="181"/>
      <c r="Q266" s="181"/>
      <c r="R266" s="181"/>
      <c r="S266" s="181"/>
      <c r="T266" s="181"/>
      <c r="U266" s="181"/>
      <c r="V266" s="181"/>
      <c r="W266" s="181"/>
      <c r="X266" s="181"/>
      <c r="Y266" s="181"/>
      <c r="Z266" s="181"/>
      <c r="AA266" s="181"/>
      <c r="AB266" s="181"/>
    </row>
    <row r="267" spans="1:28" ht="15.75" customHeight="1">
      <c r="A267" s="181"/>
      <c r="B267" s="181"/>
      <c r="C267" s="182"/>
      <c r="D267" s="182"/>
      <c r="E267" s="182"/>
      <c r="F267" s="181"/>
      <c r="G267" s="182"/>
      <c r="H267" s="182"/>
      <c r="I267" s="182"/>
      <c r="J267" s="182"/>
      <c r="K267" s="182"/>
      <c r="L267" s="182"/>
      <c r="M267" s="181"/>
      <c r="N267" s="181"/>
      <c r="O267" s="181"/>
      <c r="P267" s="181"/>
      <c r="Q267" s="181"/>
      <c r="R267" s="181"/>
      <c r="S267" s="181"/>
      <c r="T267" s="181"/>
      <c r="U267" s="181"/>
      <c r="V267" s="181"/>
      <c r="W267" s="181"/>
      <c r="X267" s="181"/>
      <c r="Y267" s="181"/>
      <c r="Z267" s="181"/>
      <c r="AA267" s="181"/>
      <c r="AB267" s="181"/>
    </row>
    <row r="268" spans="1:28" ht="15.75" customHeight="1">
      <c r="A268" s="181"/>
      <c r="B268" s="181"/>
      <c r="C268" s="182"/>
      <c r="D268" s="182"/>
      <c r="E268" s="182"/>
      <c r="F268" s="181"/>
      <c r="G268" s="182"/>
      <c r="H268" s="182"/>
      <c r="I268" s="182"/>
      <c r="J268" s="182"/>
      <c r="K268" s="182"/>
      <c r="L268" s="182"/>
      <c r="M268" s="181"/>
      <c r="N268" s="181"/>
      <c r="O268" s="181"/>
      <c r="P268" s="181"/>
      <c r="Q268" s="181"/>
      <c r="R268" s="181"/>
      <c r="S268" s="181"/>
      <c r="T268" s="181"/>
      <c r="U268" s="181"/>
      <c r="V268" s="181"/>
      <c r="W268" s="181"/>
      <c r="X268" s="181"/>
      <c r="Y268" s="181"/>
      <c r="Z268" s="181"/>
      <c r="AA268" s="181"/>
      <c r="AB268" s="181"/>
    </row>
    <row r="269" spans="1:28" ht="15.75" customHeight="1">
      <c r="A269" s="181"/>
      <c r="B269" s="181"/>
      <c r="C269" s="182"/>
      <c r="D269" s="182"/>
      <c r="E269" s="182"/>
      <c r="F269" s="181"/>
      <c r="G269" s="182"/>
      <c r="H269" s="182"/>
      <c r="I269" s="182"/>
      <c r="J269" s="182"/>
      <c r="K269" s="182"/>
      <c r="L269" s="182"/>
      <c r="M269" s="181"/>
      <c r="N269" s="181"/>
      <c r="O269" s="181"/>
      <c r="P269" s="181"/>
      <c r="Q269" s="181"/>
      <c r="R269" s="181"/>
      <c r="S269" s="181"/>
      <c r="T269" s="181"/>
      <c r="U269" s="181"/>
      <c r="V269" s="181"/>
      <c r="W269" s="181"/>
      <c r="X269" s="181"/>
      <c r="Y269" s="181"/>
      <c r="Z269" s="181"/>
      <c r="AA269" s="181"/>
      <c r="AB269" s="181"/>
    </row>
    <row r="270" spans="1:28" ht="15.75" customHeight="1">
      <c r="A270" s="181"/>
      <c r="B270" s="181"/>
      <c r="C270" s="182"/>
      <c r="D270" s="182"/>
      <c r="E270" s="182"/>
      <c r="F270" s="181"/>
      <c r="G270" s="182"/>
      <c r="H270" s="182"/>
      <c r="I270" s="182"/>
      <c r="J270" s="182"/>
      <c r="K270" s="182"/>
      <c r="L270" s="182"/>
      <c r="M270" s="181"/>
      <c r="N270" s="181"/>
      <c r="O270" s="181"/>
      <c r="P270" s="181"/>
      <c r="Q270" s="181"/>
      <c r="R270" s="181"/>
      <c r="S270" s="181"/>
      <c r="T270" s="181"/>
      <c r="U270" s="181"/>
      <c r="V270" s="181"/>
      <c r="W270" s="181"/>
      <c r="X270" s="181"/>
      <c r="Y270" s="181"/>
      <c r="Z270" s="181"/>
      <c r="AA270" s="181"/>
      <c r="AB270" s="181"/>
    </row>
    <row r="271" spans="1:28" ht="15.75" customHeight="1">
      <c r="A271" s="181"/>
      <c r="B271" s="181"/>
      <c r="C271" s="182"/>
      <c r="D271" s="182"/>
      <c r="E271" s="182"/>
      <c r="F271" s="181"/>
      <c r="G271" s="182"/>
      <c r="H271" s="182"/>
      <c r="I271" s="182"/>
      <c r="J271" s="182"/>
      <c r="K271" s="182"/>
      <c r="L271" s="182"/>
      <c r="M271" s="181"/>
      <c r="N271" s="181"/>
      <c r="O271" s="181"/>
      <c r="P271" s="181"/>
      <c r="Q271" s="181"/>
      <c r="R271" s="181"/>
      <c r="S271" s="181"/>
      <c r="T271" s="181"/>
      <c r="U271" s="181"/>
      <c r="V271" s="181"/>
      <c r="W271" s="181"/>
      <c r="X271" s="181"/>
      <c r="Y271" s="181"/>
      <c r="Z271" s="181"/>
      <c r="AA271" s="181"/>
      <c r="AB271" s="181"/>
    </row>
    <row r="272" spans="1:28" ht="15.75" customHeight="1">
      <c r="A272" s="181"/>
      <c r="B272" s="181"/>
      <c r="C272" s="182"/>
      <c r="D272" s="182"/>
      <c r="E272" s="182"/>
      <c r="F272" s="181"/>
      <c r="G272" s="182"/>
      <c r="H272" s="182"/>
      <c r="I272" s="182"/>
      <c r="J272" s="182"/>
      <c r="K272" s="182"/>
      <c r="L272" s="182"/>
      <c r="M272" s="181"/>
      <c r="N272" s="181"/>
      <c r="O272" s="181"/>
      <c r="P272" s="181"/>
      <c r="Q272" s="181"/>
      <c r="R272" s="181"/>
      <c r="S272" s="181"/>
      <c r="T272" s="181"/>
      <c r="U272" s="181"/>
      <c r="V272" s="181"/>
      <c r="W272" s="181"/>
      <c r="X272" s="181"/>
      <c r="Y272" s="181"/>
      <c r="Z272" s="181"/>
      <c r="AA272" s="181"/>
      <c r="AB272" s="181"/>
    </row>
    <row r="273" spans="1:28" ht="15.75" customHeight="1">
      <c r="A273" s="181"/>
      <c r="B273" s="181"/>
      <c r="C273" s="182"/>
      <c r="D273" s="182"/>
      <c r="E273" s="182"/>
      <c r="F273" s="181"/>
      <c r="G273" s="182"/>
      <c r="H273" s="182"/>
      <c r="I273" s="182"/>
      <c r="J273" s="182"/>
      <c r="K273" s="182"/>
      <c r="L273" s="182"/>
      <c r="M273" s="181"/>
      <c r="N273" s="181"/>
      <c r="O273" s="181"/>
      <c r="P273" s="181"/>
      <c r="Q273" s="181"/>
      <c r="R273" s="181"/>
      <c r="S273" s="181"/>
      <c r="T273" s="181"/>
      <c r="U273" s="181"/>
      <c r="V273" s="181"/>
      <c r="W273" s="181"/>
      <c r="X273" s="181"/>
      <c r="Y273" s="181"/>
      <c r="Z273" s="181"/>
      <c r="AA273" s="181"/>
      <c r="AB273" s="181"/>
    </row>
    <row r="274" spans="1:28" ht="15.75" customHeight="1">
      <c r="A274" s="181"/>
      <c r="B274" s="181"/>
      <c r="C274" s="182"/>
      <c r="D274" s="182"/>
      <c r="E274" s="182"/>
      <c r="F274" s="181"/>
      <c r="G274" s="182"/>
      <c r="H274" s="182"/>
      <c r="I274" s="182"/>
      <c r="J274" s="182"/>
      <c r="K274" s="182"/>
      <c r="L274" s="182"/>
      <c r="M274" s="181"/>
      <c r="N274" s="181"/>
      <c r="O274" s="181"/>
      <c r="P274" s="181"/>
      <c r="Q274" s="181"/>
      <c r="R274" s="181"/>
      <c r="S274" s="181"/>
      <c r="T274" s="181"/>
      <c r="U274" s="181"/>
      <c r="V274" s="181"/>
      <c r="W274" s="181"/>
      <c r="X274" s="181"/>
      <c r="Y274" s="181"/>
      <c r="Z274" s="181"/>
      <c r="AA274" s="181"/>
      <c r="AB274" s="181"/>
    </row>
    <row r="275" spans="1:28" ht="15.75" customHeight="1">
      <c r="A275" s="181"/>
      <c r="B275" s="181"/>
      <c r="C275" s="182"/>
      <c r="D275" s="182"/>
      <c r="E275" s="182"/>
      <c r="F275" s="181"/>
      <c r="G275" s="182"/>
      <c r="H275" s="182"/>
      <c r="I275" s="182"/>
      <c r="J275" s="182"/>
      <c r="K275" s="182"/>
      <c r="L275" s="182"/>
      <c r="M275" s="181"/>
      <c r="N275" s="181"/>
      <c r="O275" s="181"/>
      <c r="P275" s="181"/>
      <c r="Q275" s="181"/>
      <c r="R275" s="181"/>
      <c r="S275" s="181"/>
      <c r="T275" s="181"/>
      <c r="U275" s="181"/>
      <c r="V275" s="181"/>
      <c r="W275" s="181"/>
      <c r="X275" s="181"/>
      <c r="Y275" s="181"/>
      <c r="Z275" s="181"/>
      <c r="AA275" s="181"/>
      <c r="AB275" s="181"/>
    </row>
    <row r="276" spans="1:28" ht="15.75" customHeight="1">
      <c r="A276" s="181"/>
      <c r="B276" s="181"/>
      <c r="C276" s="182"/>
      <c r="D276" s="182"/>
      <c r="E276" s="182"/>
      <c r="F276" s="181"/>
      <c r="G276" s="182"/>
      <c r="H276" s="182"/>
      <c r="I276" s="182"/>
      <c r="J276" s="182"/>
      <c r="K276" s="182"/>
      <c r="L276" s="182"/>
      <c r="M276" s="181"/>
      <c r="N276" s="181"/>
      <c r="O276" s="181"/>
      <c r="P276" s="181"/>
      <c r="Q276" s="181"/>
      <c r="R276" s="181"/>
      <c r="S276" s="181"/>
      <c r="T276" s="181"/>
      <c r="U276" s="181"/>
      <c r="V276" s="181"/>
      <c r="W276" s="181"/>
      <c r="X276" s="181"/>
      <c r="Y276" s="181"/>
      <c r="Z276" s="181"/>
      <c r="AA276" s="181"/>
      <c r="AB276" s="181"/>
    </row>
    <row r="277" spans="1:28" ht="15.75" customHeight="1">
      <c r="A277" s="181"/>
      <c r="B277" s="181"/>
      <c r="C277" s="182"/>
      <c r="D277" s="182"/>
      <c r="E277" s="182"/>
      <c r="F277" s="181"/>
      <c r="G277" s="182"/>
      <c r="H277" s="182"/>
      <c r="I277" s="182"/>
      <c r="J277" s="182"/>
      <c r="K277" s="182"/>
      <c r="L277" s="182"/>
      <c r="M277" s="181"/>
      <c r="N277" s="181"/>
      <c r="O277" s="181"/>
      <c r="P277" s="181"/>
      <c r="Q277" s="181"/>
      <c r="R277" s="181"/>
      <c r="S277" s="181"/>
      <c r="T277" s="181"/>
      <c r="U277" s="181"/>
      <c r="V277" s="181"/>
      <c r="W277" s="181"/>
      <c r="X277" s="181"/>
      <c r="Y277" s="181"/>
      <c r="Z277" s="181"/>
      <c r="AA277" s="181"/>
      <c r="AB277" s="181"/>
    </row>
    <row r="278" spans="1:28" ht="15.75" customHeight="1">
      <c r="A278" s="181"/>
      <c r="B278" s="181"/>
      <c r="C278" s="182"/>
      <c r="D278" s="182"/>
      <c r="E278" s="182"/>
      <c r="F278" s="181"/>
      <c r="G278" s="182"/>
      <c r="H278" s="182"/>
      <c r="I278" s="182"/>
      <c r="J278" s="182"/>
      <c r="K278" s="182"/>
      <c r="L278" s="182"/>
      <c r="M278" s="181"/>
      <c r="N278" s="181"/>
      <c r="O278" s="181"/>
      <c r="P278" s="181"/>
      <c r="Q278" s="181"/>
      <c r="R278" s="181"/>
      <c r="S278" s="181"/>
      <c r="T278" s="181"/>
      <c r="U278" s="181"/>
      <c r="V278" s="181"/>
      <c r="W278" s="181"/>
      <c r="X278" s="181"/>
      <c r="Y278" s="181"/>
      <c r="Z278" s="181"/>
      <c r="AA278" s="181"/>
      <c r="AB278" s="181"/>
    </row>
    <row r="279" spans="1:28" ht="15.75" customHeight="1">
      <c r="A279" s="181"/>
      <c r="B279" s="181"/>
      <c r="C279" s="182"/>
      <c r="D279" s="182"/>
      <c r="E279" s="182"/>
      <c r="F279" s="181"/>
      <c r="G279" s="182"/>
      <c r="H279" s="182"/>
      <c r="I279" s="182"/>
      <c r="J279" s="182"/>
      <c r="K279" s="182"/>
      <c r="L279" s="182"/>
      <c r="M279" s="181"/>
      <c r="N279" s="181"/>
      <c r="O279" s="181"/>
      <c r="P279" s="181"/>
      <c r="Q279" s="181"/>
      <c r="R279" s="181"/>
      <c r="S279" s="181"/>
      <c r="T279" s="181"/>
      <c r="U279" s="181"/>
      <c r="V279" s="181"/>
      <c r="W279" s="181"/>
      <c r="X279" s="181"/>
      <c r="Y279" s="181"/>
      <c r="Z279" s="181"/>
      <c r="AA279" s="181"/>
      <c r="AB279" s="181"/>
    </row>
    <row r="280" spans="1:28" ht="15.75" customHeight="1">
      <c r="A280" s="181"/>
      <c r="B280" s="181"/>
      <c r="C280" s="182"/>
      <c r="D280" s="182"/>
      <c r="E280" s="182"/>
      <c r="F280" s="181"/>
      <c r="G280" s="182"/>
      <c r="H280" s="182"/>
      <c r="I280" s="182"/>
      <c r="J280" s="182"/>
      <c r="K280" s="182"/>
      <c r="L280" s="182"/>
      <c r="M280" s="181"/>
      <c r="N280" s="181"/>
      <c r="O280" s="181"/>
      <c r="P280" s="181"/>
      <c r="Q280" s="181"/>
      <c r="R280" s="181"/>
      <c r="S280" s="181"/>
      <c r="T280" s="181"/>
      <c r="U280" s="181"/>
      <c r="V280" s="181"/>
      <c r="W280" s="181"/>
      <c r="X280" s="181"/>
      <c r="Y280" s="181"/>
      <c r="Z280" s="181"/>
      <c r="AA280" s="181"/>
      <c r="AB280" s="181"/>
    </row>
    <row r="281" spans="1:28" ht="15.75" customHeight="1">
      <c r="A281" s="181"/>
      <c r="B281" s="181"/>
      <c r="C281" s="182"/>
      <c r="D281" s="182"/>
      <c r="E281" s="182"/>
      <c r="F281" s="181"/>
      <c r="G281" s="182"/>
      <c r="H281" s="182"/>
      <c r="I281" s="182"/>
      <c r="J281" s="182"/>
      <c r="K281" s="182"/>
      <c r="L281" s="182"/>
      <c r="M281" s="181"/>
      <c r="N281" s="181"/>
      <c r="O281" s="181"/>
      <c r="P281" s="181"/>
      <c r="Q281" s="181"/>
      <c r="R281" s="181"/>
      <c r="S281" s="181"/>
      <c r="T281" s="181"/>
      <c r="U281" s="181"/>
      <c r="V281" s="181"/>
      <c r="W281" s="181"/>
      <c r="X281" s="181"/>
      <c r="Y281" s="181"/>
      <c r="Z281" s="181"/>
      <c r="AA281" s="181"/>
      <c r="AB281" s="181"/>
    </row>
    <row r="282" spans="1:28" ht="15.75" customHeight="1">
      <c r="A282" s="181"/>
      <c r="B282" s="181"/>
      <c r="C282" s="182"/>
      <c r="D282" s="182"/>
      <c r="E282" s="182"/>
      <c r="F282" s="181"/>
      <c r="G282" s="182"/>
      <c r="H282" s="182"/>
      <c r="I282" s="182"/>
      <c r="J282" s="182"/>
      <c r="K282" s="182"/>
      <c r="L282" s="182"/>
      <c r="M282" s="181"/>
      <c r="N282" s="181"/>
      <c r="O282" s="181"/>
      <c r="P282" s="181"/>
      <c r="Q282" s="181"/>
      <c r="R282" s="181"/>
      <c r="S282" s="181"/>
      <c r="T282" s="181"/>
      <c r="U282" s="181"/>
      <c r="V282" s="181"/>
      <c r="W282" s="181"/>
      <c r="X282" s="181"/>
      <c r="Y282" s="181"/>
      <c r="Z282" s="181"/>
      <c r="AA282" s="181"/>
      <c r="AB282" s="181"/>
    </row>
    <row r="283" spans="1:28" ht="15.75" customHeight="1">
      <c r="A283" s="181"/>
      <c r="B283" s="181"/>
      <c r="C283" s="182"/>
      <c r="D283" s="182"/>
      <c r="E283" s="182"/>
      <c r="F283" s="181"/>
      <c r="G283" s="182"/>
      <c r="H283" s="182"/>
      <c r="I283" s="182"/>
      <c r="J283" s="182"/>
      <c r="K283" s="182"/>
      <c r="L283" s="182"/>
      <c r="M283" s="181"/>
      <c r="N283" s="181"/>
      <c r="O283" s="181"/>
      <c r="P283" s="181"/>
      <c r="Q283" s="181"/>
      <c r="R283" s="181"/>
      <c r="S283" s="181"/>
      <c r="T283" s="181"/>
      <c r="U283" s="181"/>
      <c r="V283" s="181"/>
      <c r="W283" s="181"/>
      <c r="X283" s="181"/>
      <c r="Y283" s="181"/>
      <c r="Z283" s="181"/>
      <c r="AA283" s="181"/>
      <c r="AB283" s="181"/>
    </row>
    <row r="284" spans="1:28" ht="15.75" customHeight="1">
      <c r="A284" s="181"/>
      <c r="B284" s="181"/>
      <c r="C284" s="182"/>
      <c r="D284" s="182"/>
      <c r="E284" s="182"/>
      <c r="F284" s="181"/>
      <c r="G284" s="182"/>
      <c r="H284" s="182"/>
      <c r="I284" s="182"/>
      <c r="J284" s="182"/>
      <c r="K284" s="182"/>
      <c r="L284" s="182"/>
      <c r="M284" s="181"/>
      <c r="N284" s="181"/>
      <c r="O284" s="181"/>
      <c r="P284" s="181"/>
      <c r="Q284" s="181"/>
      <c r="R284" s="181"/>
      <c r="S284" s="181"/>
      <c r="T284" s="181"/>
      <c r="U284" s="181"/>
      <c r="V284" s="181"/>
      <c r="W284" s="181"/>
      <c r="X284" s="181"/>
      <c r="Y284" s="181"/>
      <c r="Z284" s="181"/>
      <c r="AA284" s="181"/>
      <c r="AB284" s="181"/>
    </row>
    <row r="285" spans="1:28" ht="15.75" customHeight="1">
      <c r="A285" s="181"/>
      <c r="B285" s="181"/>
      <c r="C285" s="182"/>
      <c r="D285" s="182"/>
      <c r="E285" s="182"/>
      <c r="F285" s="181"/>
      <c r="G285" s="182"/>
      <c r="H285" s="182"/>
      <c r="I285" s="182"/>
      <c r="J285" s="182"/>
      <c r="K285" s="182"/>
      <c r="L285" s="182"/>
      <c r="M285" s="181"/>
      <c r="N285" s="181"/>
      <c r="O285" s="181"/>
      <c r="P285" s="181"/>
      <c r="Q285" s="181"/>
      <c r="R285" s="181"/>
      <c r="S285" s="181"/>
      <c r="T285" s="181"/>
      <c r="U285" s="181"/>
      <c r="V285" s="181"/>
      <c r="W285" s="181"/>
      <c r="X285" s="181"/>
      <c r="Y285" s="181"/>
      <c r="Z285" s="181"/>
      <c r="AA285" s="181"/>
      <c r="AB285" s="181"/>
    </row>
    <row r="286" spans="1:28" ht="15.75" customHeight="1">
      <c r="A286" s="181"/>
      <c r="B286" s="181"/>
      <c r="C286" s="182"/>
      <c r="D286" s="182"/>
      <c r="E286" s="182"/>
      <c r="F286" s="181"/>
      <c r="G286" s="182"/>
      <c r="H286" s="182"/>
      <c r="I286" s="182"/>
      <c r="J286" s="182"/>
      <c r="K286" s="182"/>
      <c r="L286" s="182"/>
      <c r="M286" s="181"/>
      <c r="N286" s="181"/>
      <c r="O286" s="181"/>
      <c r="P286" s="181"/>
      <c r="Q286" s="181"/>
      <c r="R286" s="181"/>
      <c r="S286" s="181"/>
      <c r="T286" s="181"/>
      <c r="U286" s="181"/>
      <c r="V286" s="181"/>
      <c r="W286" s="181"/>
      <c r="X286" s="181"/>
      <c r="Y286" s="181"/>
      <c r="Z286" s="181"/>
      <c r="AA286" s="181"/>
      <c r="AB286" s="181"/>
    </row>
    <row r="287" spans="1:28" ht="15.75" customHeight="1">
      <c r="A287" s="181"/>
      <c r="B287" s="181"/>
      <c r="C287" s="182"/>
      <c r="D287" s="182"/>
      <c r="E287" s="182"/>
      <c r="F287" s="181"/>
      <c r="G287" s="182"/>
      <c r="H287" s="182"/>
      <c r="I287" s="182"/>
      <c r="J287" s="182"/>
      <c r="K287" s="182"/>
      <c r="L287" s="182"/>
      <c r="M287" s="181"/>
      <c r="N287" s="181"/>
      <c r="O287" s="181"/>
      <c r="P287" s="181"/>
      <c r="Q287" s="181"/>
      <c r="R287" s="181"/>
      <c r="S287" s="181"/>
      <c r="T287" s="181"/>
      <c r="U287" s="181"/>
      <c r="V287" s="181"/>
      <c r="W287" s="181"/>
      <c r="X287" s="181"/>
      <c r="Y287" s="181"/>
      <c r="Z287" s="181"/>
      <c r="AA287" s="181"/>
      <c r="AB287" s="181"/>
    </row>
    <row r="288" spans="1:28" ht="15.75" customHeight="1">
      <c r="A288" s="181"/>
      <c r="B288" s="181"/>
      <c r="C288" s="182"/>
      <c r="D288" s="182"/>
      <c r="E288" s="182"/>
      <c r="F288" s="181"/>
      <c r="G288" s="182"/>
      <c r="H288" s="182"/>
      <c r="I288" s="182"/>
      <c r="J288" s="182"/>
      <c r="K288" s="182"/>
      <c r="L288" s="182"/>
      <c r="M288" s="181"/>
      <c r="N288" s="181"/>
      <c r="O288" s="181"/>
      <c r="P288" s="181"/>
      <c r="Q288" s="181"/>
      <c r="R288" s="181"/>
      <c r="S288" s="181"/>
      <c r="T288" s="181"/>
      <c r="U288" s="181"/>
      <c r="V288" s="181"/>
      <c r="W288" s="181"/>
      <c r="X288" s="181"/>
      <c r="Y288" s="181"/>
      <c r="Z288" s="181"/>
      <c r="AA288" s="181"/>
      <c r="AB288" s="181"/>
    </row>
    <row r="289" spans="1:28" ht="15.75" customHeight="1">
      <c r="A289" s="181"/>
      <c r="B289" s="181"/>
      <c r="C289" s="182"/>
      <c r="D289" s="182"/>
      <c r="E289" s="182"/>
      <c r="F289" s="181"/>
      <c r="G289" s="182"/>
      <c r="H289" s="182"/>
      <c r="I289" s="182"/>
      <c r="J289" s="182"/>
      <c r="K289" s="182"/>
      <c r="L289" s="182"/>
      <c r="M289" s="181"/>
      <c r="N289" s="181"/>
      <c r="O289" s="181"/>
      <c r="P289" s="181"/>
      <c r="Q289" s="181"/>
      <c r="R289" s="181"/>
      <c r="S289" s="181"/>
      <c r="T289" s="181"/>
      <c r="U289" s="181"/>
      <c r="V289" s="181"/>
      <c r="W289" s="181"/>
      <c r="X289" s="181"/>
      <c r="Y289" s="181"/>
      <c r="Z289" s="181"/>
      <c r="AA289" s="181"/>
      <c r="AB289" s="181"/>
    </row>
    <row r="290" spans="1:28" ht="15.75" customHeight="1">
      <c r="A290" s="181"/>
      <c r="B290" s="181"/>
      <c r="C290" s="182"/>
      <c r="D290" s="182"/>
      <c r="E290" s="182"/>
      <c r="F290" s="181"/>
      <c r="G290" s="182"/>
      <c r="H290" s="182"/>
      <c r="I290" s="182"/>
      <c r="J290" s="182"/>
      <c r="K290" s="182"/>
      <c r="L290" s="182"/>
      <c r="M290" s="181"/>
      <c r="N290" s="181"/>
      <c r="O290" s="181"/>
      <c r="P290" s="181"/>
      <c r="Q290" s="181"/>
      <c r="R290" s="181"/>
      <c r="S290" s="181"/>
      <c r="T290" s="181"/>
      <c r="U290" s="181"/>
      <c r="V290" s="181"/>
      <c r="W290" s="181"/>
      <c r="X290" s="181"/>
      <c r="Y290" s="181"/>
      <c r="Z290" s="181"/>
      <c r="AA290" s="181"/>
      <c r="AB290" s="181"/>
    </row>
    <row r="291" spans="1:28" ht="15.75" customHeight="1">
      <c r="A291" s="181"/>
      <c r="B291" s="181"/>
      <c r="C291" s="182"/>
      <c r="D291" s="182"/>
      <c r="E291" s="182"/>
      <c r="F291" s="181"/>
      <c r="G291" s="182"/>
      <c r="H291" s="182"/>
      <c r="I291" s="182"/>
      <c r="J291" s="182"/>
      <c r="K291" s="182"/>
      <c r="L291" s="182"/>
      <c r="M291" s="181"/>
      <c r="N291" s="181"/>
      <c r="O291" s="181"/>
      <c r="P291" s="181"/>
      <c r="Q291" s="181"/>
      <c r="R291" s="181"/>
      <c r="S291" s="181"/>
      <c r="T291" s="181"/>
      <c r="U291" s="181"/>
      <c r="V291" s="181"/>
      <c r="W291" s="181"/>
      <c r="X291" s="181"/>
      <c r="Y291" s="181"/>
      <c r="Z291" s="181"/>
      <c r="AA291" s="181"/>
      <c r="AB291" s="181"/>
    </row>
    <row r="292" spans="1:28" ht="15.75" customHeight="1">
      <c r="A292" s="181"/>
      <c r="B292" s="181"/>
      <c r="C292" s="182"/>
      <c r="D292" s="182"/>
      <c r="E292" s="182"/>
      <c r="F292" s="181"/>
      <c r="G292" s="182"/>
      <c r="H292" s="182"/>
      <c r="I292" s="182"/>
      <c r="J292" s="182"/>
      <c r="K292" s="182"/>
      <c r="L292" s="182"/>
      <c r="M292" s="181"/>
      <c r="N292" s="181"/>
      <c r="O292" s="181"/>
      <c r="P292" s="181"/>
      <c r="Q292" s="181"/>
      <c r="R292" s="181"/>
      <c r="S292" s="181"/>
      <c r="T292" s="181"/>
      <c r="U292" s="181"/>
      <c r="V292" s="181"/>
      <c r="W292" s="181"/>
      <c r="X292" s="181"/>
      <c r="Y292" s="181"/>
      <c r="Z292" s="181"/>
      <c r="AA292" s="181"/>
      <c r="AB292" s="181"/>
    </row>
    <row r="293" spans="1:28" ht="15.75" customHeight="1">
      <c r="A293" s="181"/>
      <c r="B293" s="181"/>
      <c r="C293" s="182"/>
      <c r="D293" s="182"/>
      <c r="E293" s="182"/>
      <c r="F293" s="181"/>
      <c r="G293" s="182"/>
      <c r="H293" s="182"/>
      <c r="I293" s="182"/>
      <c r="J293" s="182"/>
      <c r="K293" s="182"/>
      <c r="L293" s="182"/>
      <c r="M293" s="181"/>
      <c r="N293" s="181"/>
      <c r="O293" s="181"/>
      <c r="P293" s="181"/>
      <c r="Q293" s="181"/>
      <c r="R293" s="181"/>
      <c r="S293" s="181"/>
      <c r="T293" s="181"/>
      <c r="U293" s="181"/>
      <c r="V293" s="181"/>
      <c r="W293" s="181"/>
      <c r="X293" s="181"/>
      <c r="Y293" s="181"/>
      <c r="Z293" s="181"/>
      <c r="AA293" s="181"/>
      <c r="AB293" s="181"/>
    </row>
    <row r="294" spans="1:28" ht="15.75" customHeight="1">
      <c r="A294" s="181"/>
      <c r="B294" s="181"/>
      <c r="C294" s="182"/>
      <c r="D294" s="182"/>
      <c r="E294" s="182"/>
      <c r="F294" s="181"/>
      <c r="G294" s="182"/>
      <c r="H294" s="182"/>
      <c r="I294" s="182"/>
      <c r="J294" s="182"/>
      <c r="K294" s="182"/>
      <c r="L294" s="182"/>
      <c r="M294" s="181"/>
      <c r="N294" s="181"/>
      <c r="O294" s="181"/>
      <c r="P294" s="181"/>
      <c r="Q294" s="181"/>
      <c r="R294" s="181"/>
      <c r="S294" s="181"/>
      <c r="T294" s="181"/>
      <c r="U294" s="181"/>
      <c r="V294" s="181"/>
      <c r="W294" s="181"/>
      <c r="X294" s="181"/>
      <c r="Y294" s="181"/>
      <c r="Z294" s="181"/>
      <c r="AA294" s="181"/>
      <c r="AB294" s="181"/>
    </row>
    <row r="295" spans="1:28" ht="15.75" customHeight="1">
      <c r="A295" s="181"/>
      <c r="B295" s="181"/>
      <c r="C295" s="182"/>
      <c r="D295" s="182"/>
      <c r="E295" s="182"/>
      <c r="F295" s="181"/>
      <c r="G295" s="182"/>
      <c r="H295" s="182"/>
      <c r="I295" s="182"/>
      <c r="J295" s="182"/>
      <c r="K295" s="182"/>
      <c r="L295" s="182"/>
      <c r="M295" s="181"/>
      <c r="N295" s="181"/>
      <c r="O295" s="181"/>
      <c r="P295" s="181"/>
      <c r="Q295" s="181"/>
      <c r="R295" s="181"/>
      <c r="S295" s="181"/>
      <c r="T295" s="181"/>
      <c r="U295" s="181"/>
      <c r="V295" s="181"/>
      <c r="W295" s="181"/>
      <c r="X295" s="181"/>
      <c r="Y295" s="181"/>
      <c r="Z295" s="181"/>
      <c r="AA295" s="181"/>
      <c r="AB295" s="181"/>
    </row>
    <row r="296" spans="1:28" ht="15.75" customHeight="1">
      <c r="A296" s="181"/>
      <c r="B296" s="181"/>
      <c r="C296" s="182"/>
      <c r="D296" s="182"/>
      <c r="E296" s="182"/>
      <c r="F296" s="181"/>
      <c r="G296" s="182"/>
      <c r="H296" s="182"/>
      <c r="I296" s="182"/>
      <c r="J296" s="182"/>
      <c r="K296" s="182"/>
      <c r="L296" s="182"/>
      <c r="M296" s="181"/>
      <c r="N296" s="181"/>
      <c r="O296" s="181"/>
      <c r="P296" s="181"/>
      <c r="Q296" s="181"/>
      <c r="R296" s="181"/>
      <c r="S296" s="181"/>
      <c r="T296" s="181"/>
      <c r="U296" s="181"/>
      <c r="V296" s="181"/>
      <c r="W296" s="181"/>
      <c r="X296" s="181"/>
      <c r="Y296" s="181"/>
      <c r="Z296" s="181"/>
      <c r="AA296" s="181"/>
      <c r="AB296" s="181"/>
    </row>
    <row r="297" spans="1:28" ht="15.75" customHeight="1">
      <c r="A297" s="181"/>
      <c r="B297" s="181"/>
      <c r="C297" s="182"/>
      <c r="D297" s="182"/>
      <c r="E297" s="182"/>
      <c r="F297" s="181"/>
      <c r="G297" s="182"/>
      <c r="H297" s="182"/>
      <c r="I297" s="182"/>
      <c r="J297" s="182"/>
      <c r="K297" s="182"/>
      <c r="L297" s="182"/>
      <c r="M297" s="181"/>
      <c r="N297" s="181"/>
      <c r="O297" s="181"/>
      <c r="P297" s="181"/>
      <c r="Q297" s="181"/>
      <c r="R297" s="181"/>
      <c r="S297" s="181"/>
      <c r="T297" s="181"/>
      <c r="U297" s="181"/>
      <c r="V297" s="181"/>
      <c r="W297" s="181"/>
      <c r="X297" s="181"/>
      <c r="Y297" s="181"/>
      <c r="Z297" s="181"/>
      <c r="AA297" s="181"/>
      <c r="AB297" s="181"/>
    </row>
    <row r="298" spans="1:28" ht="15.75" customHeight="1">
      <c r="A298" s="181"/>
      <c r="B298" s="181"/>
      <c r="C298" s="182"/>
      <c r="D298" s="182"/>
      <c r="E298" s="182"/>
      <c r="F298" s="181"/>
      <c r="G298" s="182"/>
      <c r="H298" s="182"/>
      <c r="I298" s="182"/>
      <c r="J298" s="182"/>
      <c r="K298" s="182"/>
      <c r="L298" s="182"/>
      <c r="M298" s="181"/>
      <c r="N298" s="181"/>
      <c r="O298" s="181"/>
      <c r="P298" s="181"/>
      <c r="Q298" s="181"/>
      <c r="R298" s="181"/>
      <c r="S298" s="181"/>
      <c r="T298" s="181"/>
      <c r="U298" s="181"/>
      <c r="V298" s="181"/>
      <c r="W298" s="181"/>
      <c r="X298" s="181"/>
      <c r="Y298" s="181"/>
      <c r="Z298" s="181"/>
      <c r="AA298" s="181"/>
      <c r="AB298" s="181"/>
    </row>
    <row r="299" spans="1:28" ht="15.75" customHeight="1">
      <c r="A299" s="181"/>
      <c r="B299" s="181"/>
      <c r="C299" s="182"/>
      <c r="D299" s="182"/>
      <c r="E299" s="182"/>
      <c r="F299" s="181"/>
      <c r="G299" s="182"/>
      <c r="H299" s="182"/>
      <c r="I299" s="182"/>
      <c r="J299" s="182"/>
      <c r="K299" s="182"/>
      <c r="L299" s="182"/>
      <c r="M299" s="181"/>
      <c r="N299" s="181"/>
      <c r="O299" s="181"/>
      <c r="P299" s="181"/>
      <c r="Q299" s="181"/>
      <c r="R299" s="181"/>
      <c r="S299" s="181"/>
      <c r="T299" s="181"/>
      <c r="U299" s="181"/>
      <c r="V299" s="181"/>
      <c r="W299" s="181"/>
      <c r="X299" s="181"/>
      <c r="Y299" s="181"/>
      <c r="Z299" s="181"/>
      <c r="AA299" s="181"/>
      <c r="AB299" s="181"/>
    </row>
    <row r="300" spans="1:28" ht="15.75" customHeight="1">
      <c r="A300" s="181"/>
      <c r="B300" s="181"/>
      <c r="C300" s="182"/>
      <c r="D300" s="182"/>
      <c r="E300" s="182"/>
      <c r="F300" s="181"/>
      <c r="G300" s="182"/>
      <c r="H300" s="182"/>
      <c r="I300" s="182"/>
      <c r="J300" s="182"/>
      <c r="K300" s="182"/>
      <c r="L300" s="182"/>
      <c r="M300" s="181"/>
      <c r="N300" s="181"/>
      <c r="O300" s="181"/>
      <c r="P300" s="181"/>
      <c r="Q300" s="181"/>
      <c r="R300" s="181"/>
      <c r="S300" s="181"/>
      <c r="T300" s="181"/>
      <c r="U300" s="181"/>
      <c r="V300" s="181"/>
      <c r="W300" s="181"/>
      <c r="X300" s="181"/>
      <c r="Y300" s="181"/>
      <c r="Z300" s="181"/>
      <c r="AA300" s="181"/>
      <c r="AB300" s="181"/>
    </row>
    <row r="301" spans="1:28" ht="15.75" customHeight="1">
      <c r="A301" s="181"/>
      <c r="B301" s="181"/>
      <c r="C301" s="182"/>
      <c r="D301" s="182"/>
      <c r="E301" s="182"/>
      <c r="F301" s="181"/>
      <c r="G301" s="182"/>
      <c r="H301" s="182"/>
      <c r="I301" s="182"/>
      <c r="J301" s="182"/>
      <c r="K301" s="182"/>
      <c r="L301" s="182"/>
      <c r="M301" s="181"/>
      <c r="N301" s="181"/>
      <c r="O301" s="181"/>
      <c r="P301" s="181"/>
      <c r="Q301" s="181"/>
      <c r="R301" s="181"/>
      <c r="S301" s="181"/>
      <c r="T301" s="181"/>
      <c r="U301" s="181"/>
      <c r="V301" s="181"/>
      <c r="W301" s="181"/>
      <c r="X301" s="181"/>
      <c r="Y301" s="181"/>
      <c r="Z301" s="181"/>
      <c r="AA301" s="181"/>
      <c r="AB301" s="181"/>
    </row>
    <row r="302" spans="1:28" ht="15.75" customHeight="1">
      <c r="A302" s="181"/>
      <c r="B302" s="181"/>
      <c r="C302" s="182"/>
      <c r="D302" s="182"/>
      <c r="E302" s="182"/>
      <c r="F302" s="181"/>
      <c r="G302" s="182"/>
      <c r="H302" s="182"/>
      <c r="I302" s="182"/>
      <c r="J302" s="182"/>
      <c r="K302" s="182"/>
      <c r="L302" s="182"/>
      <c r="M302" s="181"/>
      <c r="N302" s="181"/>
      <c r="O302" s="181"/>
      <c r="P302" s="181"/>
      <c r="Q302" s="181"/>
      <c r="R302" s="181"/>
      <c r="S302" s="181"/>
      <c r="T302" s="181"/>
      <c r="U302" s="181"/>
      <c r="V302" s="181"/>
      <c r="W302" s="181"/>
      <c r="X302" s="181"/>
      <c r="Y302" s="181"/>
      <c r="Z302" s="181"/>
      <c r="AA302" s="181"/>
      <c r="AB302" s="181"/>
    </row>
    <row r="303" spans="1:28" ht="15.75" customHeight="1">
      <c r="A303" s="181"/>
      <c r="B303" s="181"/>
      <c r="C303" s="182"/>
      <c r="D303" s="182"/>
      <c r="E303" s="182"/>
      <c r="F303" s="181"/>
      <c r="G303" s="182"/>
      <c r="H303" s="182"/>
      <c r="I303" s="182"/>
      <c r="J303" s="182"/>
      <c r="K303" s="182"/>
      <c r="L303" s="182"/>
      <c r="M303" s="181"/>
      <c r="N303" s="181"/>
      <c r="O303" s="181"/>
      <c r="P303" s="181"/>
      <c r="Q303" s="181"/>
      <c r="R303" s="181"/>
      <c r="S303" s="181"/>
      <c r="T303" s="181"/>
      <c r="U303" s="181"/>
      <c r="V303" s="181"/>
      <c r="W303" s="181"/>
      <c r="X303" s="181"/>
      <c r="Y303" s="181"/>
      <c r="Z303" s="181"/>
      <c r="AA303" s="181"/>
      <c r="AB303" s="181"/>
    </row>
    <row r="304" spans="1:28" ht="15.75" customHeight="1">
      <c r="A304" s="181"/>
      <c r="B304" s="181"/>
      <c r="C304" s="182"/>
      <c r="D304" s="182"/>
      <c r="E304" s="182"/>
      <c r="F304" s="181"/>
      <c r="G304" s="182"/>
      <c r="H304" s="182"/>
      <c r="I304" s="182"/>
      <c r="J304" s="182"/>
      <c r="K304" s="182"/>
      <c r="L304" s="182"/>
      <c r="M304" s="181"/>
      <c r="N304" s="181"/>
      <c r="O304" s="181"/>
      <c r="P304" s="181"/>
      <c r="Q304" s="181"/>
      <c r="R304" s="181"/>
      <c r="S304" s="181"/>
      <c r="T304" s="181"/>
      <c r="U304" s="181"/>
      <c r="V304" s="181"/>
      <c r="W304" s="181"/>
      <c r="X304" s="181"/>
      <c r="Y304" s="181"/>
      <c r="Z304" s="181"/>
      <c r="AA304" s="181"/>
      <c r="AB304" s="181"/>
    </row>
    <row r="305" spans="1:28" ht="15.75" customHeight="1">
      <c r="A305" s="181"/>
      <c r="B305" s="181"/>
      <c r="C305" s="182"/>
      <c r="D305" s="182"/>
      <c r="E305" s="182"/>
      <c r="F305" s="181"/>
      <c r="G305" s="182"/>
      <c r="H305" s="182"/>
      <c r="I305" s="182"/>
      <c r="J305" s="182"/>
      <c r="K305" s="182"/>
      <c r="L305" s="182"/>
      <c r="M305" s="181"/>
      <c r="N305" s="181"/>
      <c r="O305" s="181"/>
      <c r="P305" s="181"/>
      <c r="Q305" s="181"/>
      <c r="R305" s="181"/>
      <c r="S305" s="181"/>
      <c r="T305" s="181"/>
      <c r="U305" s="181"/>
      <c r="V305" s="181"/>
      <c r="W305" s="181"/>
      <c r="X305" s="181"/>
      <c r="Y305" s="181"/>
      <c r="Z305" s="181"/>
      <c r="AA305" s="181"/>
      <c r="AB305" s="181"/>
    </row>
    <row r="306" spans="1:28" ht="15.75" customHeight="1">
      <c r="A306" s="181"/>
      <c r="B306" s="181"/>
      <c r="C306" s="182"/>
      <c r="D306" s="182"/>
      <c r="E306" s="182"/>
      <c r="F306" s="181"/>
      <c r="G306" s="182"/>
      <c r="H306" s="182"/>
      <c r="I306" s="182"/>
      <c r="J306" s="182"/>
      <c r="K306" s="182"/>
      <c r="L306" s="182"/>
      <c r="M306" s="181"/>
      <c r="N306" s="181"/>
      <c r="O306" s="181"/>
      <c r="P306" s="181"/>
      <c r="Q306" s="181"/>
      <c r="R306" s="181"/>
      <c r="S306" s="181"/>
      <c r="T306" s="181"/>
      <c r="U306" s="181"/>
      <c r="V306" s="181"/>
      <c r="W306" s="181"/>
      <c r="X306" s="181"/>
      <c r="Y306" s="181"/>
      <c r="Z306" s="181"/>
      <c r="AA306" s="181"/>
      <c r="AB306" s="181"/>
    </row>
    <row r="307" spans="1:28" ht="15.75" customHeight="1">
      <c r="A307" s="181"/>
      <c r="B307" s="181"/>
      <c r="C307" s="182"/>
      <c r="D307" s="182"/>
      <c r="E307" s="182"/>
      <c r="F307" s="181"/>
      <c r="G307" s="182"/>
      <c r="H307" s="182"/>
      <c r="I307" s="182"/>
      <c r="J307" s="182"/>
      <c r="K307" s="182"/>
      <c r="L307" s="182"/>
      <c r="M307" s="181"/>
      <c r="N307" s="181"/>
      <c r="O307" s="181"/>
      <c r="P307" s="181"/>
      <c r="Q307" s="181"/>
      <c r="R307" s="181"/>
      <c r="S307" s="181"/>
      <c r="T307" s="181"/>
      <c r="U307" s="181"/>
      <c r="V307" s="181"/>
      <c r="W307" s="181"/>
      <c r="X307" s="181"/>
      <c r="Y307" s="181"/>
      <c r="Z307" s="181"/>
      <c r="AA307" s="181"/>
      <c r="AB307" s="181"/>
    </row>
    <row r="308" spans="1:28" ht="15.75" customHeight="1">
      <c r="A308" s="181"/>
      <c r="B308" s="181"/>
      <c r="C308" s="182"/>
      <c r="D308" s="182"/>
      <c r="E308" s="182"/>
      <c r="F308" s="181"/>
      <c r="G308" s="182"/>
      <c r="H308" s="182"/>
      <c r="I308" s="182"/>
      <c r="J308" s="182"/>
      <c r="K308" s="182"/>
      <c r="L308" s="182"/>
      <c r="M308" s="181"/>
      <c r="N308" s="181"/>
      <c r="O308" s="181"/>
      <c r="P308" s="181"/>
      <c r="Q308" s="181"/>
      <c r="R308" s="181"/>
      <c r="S308" s="181"/>
      <c r="T308" s="181"/>
      <c r="U308" s="181"/>
      <c r="V308" s="181"/>
      <c r="W308" s="181"/>
      <c r="X308" s="181"/>
      <c r="Y308" s="181"/>
      <c r="Z308" s="181"/>
      <c r="AA308" s="181"/>
      <c r="AB308" s="181"/>
    </row>
    <row r="309" spans="1:28" ht="15.75" customHeight="1">
      <c r="A309" s="181"/>
      <c r="B309" s="181"/>
      <c r="C309" s="182"/>
      <c r="D309" s="182"/>
      <c r="E309" s="182"/>
      <c r="F309" s="181"/>
      <c r="G309" s="182"/>
      <c r="H309" s="182"/>
      <c r="I309" s="182"/>
      <c r="J309" s="182"/>
      <c r="K309" s="182"/>
      <c r="L309" s="182"/>
      <c r="M309" s="181"/>
      <c r="N309" s="181"/>
      <c r="O309" s="181"/>
      <c r="P309" s="181"/>
      <c r="Q309" s="181"/>
      <c r="R309" s="181"/>
      <c r="S309" s="181"/>
      <c r="T309" s="181"/>
      <c r="U309" s="181"/>
      <c r="V309" s="181"/>
      <c r="W309" s="181"/>
      <c r="X309" s="181"/>
      <c r="Y309" s="181"/>
      <c r="Z309" s="181"/>
      <c r="AA309" s="181"/>
      <c r="AB309" s="181"/>
    </row>
    <row r="310" spans="1:28" ht="15.75" customHeight="1">
      <c r="A310" s="181"/>
      <c r="B310" s="181"/>
      <c r="C310" s="182"/>
      <c r="D310" s="182"/>
      <c r="E310" s="182"/>
      <c r="F310" s="181"/>
      <c r="G310" s="182"/>
      <c r="H310" s="182"/>
      <c r="I310" s="182"/>
      <c r="J310" s="182"/>
      <c r="K310" s="182"/>
      <c r="L310" s="182"/>
      <c r="M310" s="181"/>
      <c r="N310" s="181"/>
      <c r="O310" s="181"/>
      <c r="P310" s="181"/>
      <c r="Q310" s="181"/>
      <c r="R310" s="181"/>
      <c r="S310" s="181"/>
      <c r="T310" s="181"/>
      <c r="U310" s="181"/>
      <c r="V310" s="181"/>
      <c r="W310" s="181"/>
      <c r="X310" s="181"/>
      <c r="Y310" s="181"/>
      <c r="Z310" s="181"/>
      <c r="AA310" s="181"/>
      <c r="AB310" s="181"/>
    </row>
    <row r="311" spans="1:28" ht="15.75" customHeight="1">
      <c r="A311" s="181"/>
      <c r="B311" s="181"/>
      <c r="C311" s="182"/>
      <c r="D311" s="182"/>
      <c r="E311" s="182"/>
      <c r="F311" s="181"/>
      <c r="G311" s="182"/>
      <c r="H311" s="182"/>
      <c r="I311" s="182"/>
      <c r="J311" s="182"/>
      <c r="K311" s="182"/>
      <c r="L311" s="182"/>
      <c r="M311" s="181"/>
      <c r="N311" s="181"/>
      <c r="O311" s="181"/>
      <c r="P311" s="181"/>
      <c r="Q311" s="181"/>
      <c r="R311" s="181"/>
      <c r="S311" s="181"/>
      <c r="T311" s="181"/>
      <c r="U311" s="181"/>
      <c r="V311" s="181"/>
      <c r="W311" s="181"/>
      <c r="X311" s="181"/>
      <c r="Y311" s="181"/>
      <c r="Z311" s="181"/>
      <c r="AA311" s="181"/>
      <c r="AB311" s="181"/>
    </row>
    <row r="312" spans="1:28" ht="15.75" customHeight="1">
      <c r="A312" s="181"/>
      <c r="B312" s="181"/>
      <c r="C312" s="182"/>
      <c r="D312" s="182"/>
      <c r="E312" s="182"/>
      <c r="F312" s="181"/>
      <c r="G312" s="182"/>
      <c r="H312" s="182"/>
      <c r="I312" s="182"/>
      <c r="J312" s="182"/>
      <c r="K312" s="182"/>
      <c r="L312" s="182"/>
      <c r="M312" s="181"/>
      <c r="N312" s="181"/>
      <c r="O312" s="181"/>
      <c r="P312" s="181"/>
      <c r="Q312" s="181"/>
      <c r="R312" s="181"/>
      <c r="S312" s="181"/>
      <c r="T312" s="181"/>
      <c r="U312" s="181"/>
      <c r="V312" s="181"/>
      <c r="W312" s="181"/>
      <c r="X312" s="181"/>
      <c r="Y312" s="181"/>
      <c r="Z312" s="181"/>
      <c r="AA312" s="181"/>
      <c r="AB312" s="181"/>
    </row>
    <row r="313" spans="1:28" ht="15.75" customHeight="1">
      <c r="A313" s="181"/>
      <c r="B313" s="181"/>
      <c r="C313" s="182"/>
      <c r="D313" s="182"/>
      <c r="E313" s="182"/>
      <c r="F313" s="181"/>
      <c r="G313" s="182"/>
      <c r="H313" s="182"/>
      <c r="I313" s="182"/>
      <c r="J313" s="182"/>
      <c r="K313" s="182"/>
      <c r="L313" s="182"/>
      <c r="M313" s="181"/>
      <c r="N313" s="181"/>
      <c r="O313" s="181"/>
      <c r="P313" s="181"/>
      <c r="Q313" s="181"/>
      <c r="R313" s="181"/>
      <c r="S313" s="181"/>
      <c r="T313" s="181"/>
      <c r="U313" s="181"/>
      <c r="V313" s="181"/>
      <c r="W313" s="181"/>
      <c r="X313" s="181"/>
      <c r="Y313" s="181"/>
      <c r="Z313" s="181"/>
      <c r="AA313" s="181"/>
      <c r="AB313" s="181"/>
    </row>
    <row r="314" spans="1:28" ht="15.75" customHeight="1">
      <c r="A314" s="181"/>
      <c r="B314" s="181"/>
      <c r="C314" s="182"/>
      <c r="D314" s="182"/>
      <c r="E314" s="182"/>
      <c r="F314" s="181"/>
      <c r="G314" s="182"/>
      <c r="H314" s="182"/>
      <c r="I314" s="182"/>
      <c r="J314" s="182"/>
      <c r="K314" s="182"/>
      <c r="L314" s="182"/>
      <c r="M314" s="181"/>
      <c r="N314" s="181"/>
      <c r="O314" s="181"/>
      <c r="P314" s="181"/>
      <c r="Q314" s="181"/>
      <c r="R314" s="181"/>
      <c r="S314" s="181"/>
      <c r="T314" s="181"/>
      <c r="U314" s="181"/>
      <c r="V314" s="181"/>
      <c r="W314" s="181"/>
      <c r="X314" s="181"/>
      <c r="Y314" s="181"/>
      <c r="Z314" s="181"/>
      <c r="AA314" s="181"/>
      <c r="AB314" s="181"/>
    </row>
    <row r="315" spans="1:28" ht="15.75" customHeight="1">
      <c r="A315" s="181"/>
      <c r="B315" s="181"/>
      <c r="C315" s="182"/>
      <c r="D315" s="182"/>
      <c r="E315" s="182"/>
      <c r="F315" s="181"/>
      <c r="G315" s="182"/>
      <c r="H315" s="182"/>
      <c r="I315" s="182"/>
      <c r="J315" s="182"/>
      <c r="K315" s="182"/>
      <c r="L315" s="182"/>
      <c r="M315" s="181"/>
      <c r="N315" s="181"/>
      <c r="O315" s="181"/>
      <c r="P315" s="181"/>
      <c r="Q315" s="181"/>
      <c r="R315" s="181"/>
      <c r="S315" s="181"/>
      <c r="T315" s="181"/>
      <c r="U315" s="181"/>
      <c r="V315" s="181"/>
      <c r="W315" s="181"/>
      <c r="X315" s="181"/>
      <c r="Y315" s="181"/>
      <c r="Z315" s="181"/>
      <c r="AA315" s="181"/>
      <c r="AB315" s="181"/>
    </row>
    <row r="316" spans="1:28" ht="15.75" customHeight="1">
      <c r="A316" s="181"/>
      <c r="B316" s="181"/>
      <c r="C316" s="182"/>
      <c r="D316" s="182"/>
      <c r="E316" s="182"/>
      <c r="F316" s="181"/>
      <c r="G316" s="182"/>
      <c r="H316" s="182"/>
      <c r="I316" s="182"/>
      <c r="J316" s="182"/>
      <c r="K316" s="182"/>
      <c r="L316" s="182"/>
      <c r="M316" s="181"/>
      <c r="N316" s="181"/>
      <c r="O316" s="181"/>
      <c r="P316" s="181"/>
      <c r="Q316" s="181"/>
      <c r="R316" s="181"/>
      <c r="S316" s="181"/>
      <c r="T316" s="181"/>
      <c r="U316" s="181"/>
      <c r="V316" s="181"/>
      <c r="W316" s="181"/>
      <c r="X316" s="181"/>
      <c r="Y316" s="181"/>
      <c r="Z316" s="181"/>
      <c r="AA316" s="181"/>
      <c r="AB316" s="181"/>
    </row>
    <row r="317" spans="1:28" ht="15.75" customHeight="1">
      <c r="A317" s="181"/>
      <c r="B317" s="181"/>
      <c r="C317" s="182"/>
      <c r="D317" s="182"/>
      <c r="E317" s="182"/>
      <c r="F317" s="181"/>
      <c r="G317" s="182"/>
      <c r="H317" s="182"/>
      <c r="I317" s="182"/>
      <c r="J317" s="182"/>
      <c r="K317" s="182"/>
      <c r="L317" s="182"/>
      <c r="M317" s="181"/>
      <c r="N317" s="181"/>
      <c r="O317" s="181"/>
      <c r="P317" s="181"/>
      <c r="Q317" s="181"/>
      <c r="R317" s="181"/>
      <c r="S317" s="181"/>
      <c r="T317" s="181"/>
      <c r="U317" s="181"/>
      <c r="V317" s="181"/>
      <c r="W317" s="181"/>
      <c r="X317" s="181"/>
      <c r="Y317" s="181"/>
      <c r="Z317" s="181"/>
      <c r="AA317" s="181"/>
      <c r="AB317" s="181"/>
    </row>
    <row r="318" spans="1:28" ht="15.75" customHeight="1">
      <c r="A318" s="181"/>
      <c r="B318" s="181"/>
      <c r="C318" s="182"/>
      <c r="D318" s="182"/>
      <c r="E318" s="182"/>
      <c r="F318" s="181"/>
      <c r="G318" s="182"/>
      <c r="H318" s="182"/>
      <c r="I318" s="182"/>
      <c r="J318" s="182"/>
      <c r="K318" s="182"/>
      <c r="L318" s="182"/>
      <c r="M318" s="181"/>
      <c r="N318" s="181"/>
      <c r="O318" s="181"/>
      <c r="P318" s="181"/>
      <c r="Q318" s="181"/>
      <c r="R318" s="181"/>
      <c r="S318" s="181"/>
      <c r="T318" s="181"/>
      <c r="U318" s="181"/>
      <c r="V318" s="181"/>
      <c r="W318" s="181"/>
      <c r="X318" s="181"/>
      <c r="Y318" s="181"/>
      <c r="Z318" s="181"/>
      <c r="AA318" s="181"/>
      <c r="AB318" s="181"/>
    </row>
    <row r="319" spans="1:28" ht="15.75" customHeight="1">
      <c r="A319" s="181"/>
      <c r="B319" s="181"/>
      <c r="C319" s="182"/>
      <c r="D319" s="182"/>
      <c r="E319" s="182"/>
      <c r="F319" s="181"/>
      <c r="G319" s="182"/>
      <c r="H319" s="182"/>
      <c r="I319" s="182"/>
      <c r="J319" s="182"/>
      <c r="K319" s="182"/>
      <c r="L319" s="182"/>
      <c r="M319" s="181"/>
      <c r="N319" s="181"/>
      <c r="O319" s="181"/>
      <c r="P319" s="181"/>
      <c r="Q319" s="181"/>
      <c r="R319" s="181"/>
      <c r="S319" s="181"/>
      <c r="T319" s="181"/>
      <c r="U319" s="181"/>
      <c r="V319" s="181"/>
      <c r="W319" s="181"/>
      <c r="X319" s="181"/>
      <c r="Y319" s="181"/>
      <c r="Z319" s="181"/>
      <c r="AA319" s="181"/>
      <c r="AB319" s="181"/>
    </row>
    <row r="320" spans="1:28" ht="15.75" customHeight="1">
      <c r="A320" s="181"/>
      <c r="B320" s="181"/>
      <c r="C320" s="182"/>
      <c r="D320" s="182"/>
      <c r="E320" s="182"/>
      <c r="F320" s="181"/>
      <c r="G320" s="182"/>
      <c r="H320" s="182"/>
      <c r="I320" s="182"/>
      <c r="J320" s="182"/>
      <c r="K320" s="182"/>
      <c r="L320" s="182"/>
      <c r="M320" s="181"/>
      <c r="N320" s="181"/>
      <c r="O320" s="181"/>
      <c r="P320" s="181"/>
      <c r="Q320" s="181"/>
      <c r="R320" s="181"/>
      <c r="S320" s="181"/>
      <c r="T320" s="181"/>
      <c r="U320" s="181"/>
      <c r="V320" s="181"/>
      <c r="W320" s="181"/>
      <c r="X320" s="181"/>
      <c r="Y320" s="181"/>
      <c r="Z320" s="181"/>
      <c r="AA320" s="181"/>
      <c r="AB320" s="181"/>
    </row>
    <row r="321" spans="1:28" ht="15.75" customHeight="1">
      <c r="A321" s="181"/>
      <c r="B321" s="181"/>
      <c r="C321" s="182"/>
      <c r="D321" s="182"/>
      <c r="E321" s="182"/>
      <c r="F321" s="181"/>
      <c r="G321" s="182"/>
      <c r="H321" s="182"/>
      <c r="I321" s="182"/>
      <c r="J321" s="182"/>
      <c r="K321" s="182"/>
      <c r="L321" s="182"/>
      <c r="M321" s="181"/>
      <c r="N321" s="181"/>
      <c r="O321" s="181"/>
      <c r="P321" s="181"/>
      <c r="Q321" s="181"/>
      <c r="R321" s="181"/>
      <c r="S321" s="181"/>
      <c r="T321" s="181"/>
      <c r="U321" s="181"/>
      <c r="V321" s="181"/>
      <c r="W321" s="181"/>
      <c r="X321" s="181"/>
      <c r="Y321" s="181"/>
      <c r="Z321" s="181"/>
      <c r="AA321" s="181"/>
      <c r="AB321" s="181"/>
    </row>
    <row r="322" spans="1:28" ht="15.75" customHeight="1">
      <c r="A322" s="181"/>
      <c r="B322" s="181"/>
      <c r="C322" s="182"/>
      <c r="D322" s="182"/>
      <c r="E322" s="182"/>
      <c r="F322" s="181"/>
      <c r="G322" s="182"/>
      <c r="H322" s="182"/>
      <c r="I322" s="182"/>
      <c r="J322" s="182"/>
      <c r="K322" s="182"/>
      <c r="L322" s="182"/>
      <c r="M322" s="181"/>
      <c r="N322" s="181"/>
      <c r="O322" s="181"/>
      <c r="P322" s="181"/>
      <c r="Q322" s="181"/>
      <c r="R322" s="181"/>
      <c r="S322" s="181"/>
      <c r="T322" s="181"/>
      <c r="U322" s="181"/>
      <c r="V322" s="181"/>
      <c r="W322" s="181"/>
      <c r="X322" s="181"/>
      <c r="Y322" s="181"/>
      <c r="Z322" s="181"/>
      <c r="AA322" s="181"/>
      <c r="AB322" s="181"/>
    </row>
    <row r="323" spans="1:28" ht="15.75" customHeight="1">
      <c r="A323" s="181"/>
      <c r="B323" s="181"/>
      <c r="C323" s="182"/>
      <c r="D323" s="182"/>
      <c r="E323" s="182"/>
      <c r="F323" s="181"/>
      <c r="G323" s="182"/>
      <c r="H323" s="182"/>
      <c r="I323" s="182"/>
      <c r="J323" s="182"/>
      <c r="K323" s="182"/>
      <c r="L323" s="182"/>
      <c r="M323" s="181"/>
      <c r="N323" s="181"/>
      <c r="O323" s="181"/>
      <c r="P323" s="181"/>
      <c r="Q323" s="181"/>
      <c r="R323" s="181"/>
      <c r="S323" s="181"/>
      <c r="T323" s="181"/>
      <c r="U323" s="181"/>
      <c r="V323" s="181"/>
      <c r="W323" s="181"/>
      <c r="X323" s="181"/>
      <c r="Y323" s="181"/>
      <c r="Z323" s="181"/>
      <c r="AA323" s="181"/>
      <c r="AB323" s="181"/>
    </row>
    <row r="324" spans="1:28" ht="15.75" customHeight="1">
      <c r="A324" s="181"/>
      <c r="B324" s="181"/>
      <c r="C324" s="182"/>
      <c r="D324" s="182"/>
      <c r="E324" s="182"/>
      <c r="F324" s="181"/>
      <c r="G324" s="182"/>
      <c r="H324" s="182"/>
      <c r="I324" s="182"/>
      <c r="J324" s="182"/>
      <c r="K324" s="182"/>
      <c r="L324" s="182"/>
      <c r="M324" s="181"/>
      <c r="N324" s="181"/>
      <c r="O324" s="181"/>
      <c r="P324" s="181"/>
      <c r="Q324" s="181"/>
      <c r="R324" s="181"/>
      <c r="S324" s="181"/>
      <c r="T324" s="181"/>
      <c r="U324" s="181"/>
      <c r="V324" s="181"/>
      <c r="W324" s="181"/>
      <c r="X324" s="181"/>
      <c r="Y324" s="181"/>
      <c r="Z324" s="181"/>
      <c r="AA324" s="181"/>
      <c r="AB324" s="181"/>
    </row>
    <row r="325" spans="1:28" ht="15.75" customHeight="1">
      <c r="A325" s="181"/>
      <c r="B325" s="181"/>
      <c r="C325" s="182"/>
      <c r="D325" s="182"/>
      <c r="E325" s="182"/>
      <c r="F325" s="181"/>
      <c r="G325" s="182"/>
      <c r="H325" s="182"/>
      <c r="I325" s="182"/>
      <c r="J325" s="182"/>
      <c r="K325" s="182"/>
      <c r="L325" s="182"/>
      <c r="M325" s="181"/>
      <c r="N325" s="181"/>
      <c r="O325" s="181"/>
      <c r="P325" s="181"/>
      <c r="Q325" s="181"/>
      <c r="R325" s="181"/>
      <c r="S325" s="181"/>
      <c r="T325" s="181"/>
      <c r="U325" s="181"/>
      <c r="V325" s="181"/>
      <c r="W325" s="181"/>
      <c r="X325" s="181"/>
      <c r="Y325" s="181"/>
      <c r="Z325" s="181"/>
      <c r="AA325" s="181"/>
      <c r="AB325" s="181"/>
    </row>
    <row r="326" spans="1:28" ht="15.75" customHeight="1">
      <c r="A326" s="181"/>
      <c r="B326" s="181"/>
      <c r="C326" s="182"/>
      <c r="D326" s="182"/>
      <c r="E326" s="182"/>
      <c r="F326" s="181"/>
      <c r="G326" s="182"/>
      <c r="H326" s="182"/>
      <c r="I326" s="182"/>
      <c r="J326" s="182"/>
      <c r="K326" s="182"/>
      <c r="L326" s="182"/>
      <c r="M326" s="181"/>
      <c r="N326" s="181"/>
      <c r="O326" s="181"/>
      <c r="P326" s="181"/>
      <c r="Q326" s="181"/>
      <c r="R326" s="181"/>
      <c r="S326" s="181"/>
      <c r="T326" s="181"/>
      <c r="U326" s="181"/>
      <c r="V326" s="181"/>
      <c r="W326" s="181"/>
      <c r="X326" s="181"/>
      <c r="Y326" s="181"/>
      <c r="Z326" s="181"/>
      <c r="AA326" s="181"/>
      <c r="AB326" s="181"/>
    </row>
    <row r="327" spans="1:28" ht="15.75" customHeight="1">
      <c r="A327" s="181"/>
      <c r="B327" s="181"/>
      <c r="C327" s="182"/>
      <c r="D327" s="182"/>
      <c r="E327" s="182"/>
      <c r="F327" s="181"/>
      <c r="G327" s="182"/>
      <c r="H327" s="182"/>
      <c r="I327" s="182"/>
      <c r="J327" s="182"/>
      <c r="K327" s="182"/>
      <c r="L327" s="182"/>
      <c r="M327" s="181"/>
      <c r="N327" s="181"/>
      <c r="O327" s="181"/>
      <c r="P327" s="181"/>
      <c r="Q327" s="181"/>
      <c r="R327" s="181"/>
      <c r="S327" s="181"/>
      <c r="T327" s="181"/>
      <c r="U327" s="181"/>
      <c r="V327" s="181"/>
      <c r="W327" s="181"/>
      <c r="X327" s="181"/>
      <c r="Y327" s="181"/>
      <c r="Z327" s="181"/>
      <c r="AA327" s="181"/>
      <c r="AB327" s="181"/>
    </row>
    <row r="328" spans="1:28" ht="15.75" customHeight="1">
      <c r="A328" s="181"/>
      <c r="B328" s="181"/>
      <c r="C328" s="182"/>
      <c r="D328" s="182"/>
      <c r="E328" s="182"/>
      <c r="F328" s="181"/>
      <c r="G328" s="182"/>
      <c r="H328" s="182"/>
      <c r="I328" s="182"/>
      <c r="J328" s="182"/>
      <c r="K328" s="182"/>
      <c r="L328" s="182"/>
      <c r="M328" s="181"/>
      <c r="N328" s="181"/>
      <c r="O328" s="181"/>
      <c r="P328" s="181"/>
      <c r="Q328" s="181"/>
      <c r="R328" s="181"/>
      <c r="S328" s="181"/>
      <c r="T328" s="181"/>
      <c r="U328" s="181"/>
      <c r="V328" s="181"/>
      <c r="W328" s="181"/>
      <c r="X328" s="181"/>
      <c r="Y328" s="181"/>
      <c r="Z328" s="181"/>
      <c r="AA328" s="181"/>
      <c r="AB328" s="181"/>
    </row>
    <row r="329" spans="1:28" ht="15.75" customHeight="1">
      <c r="A329" s="181"/>
      <c r="B329" s="181"/>
      <c r="C329" s="182"/>
      <c r="D329" s="182"/>
      <c r="E329" s="182"/>
      <c r="F329" s="181"/>
      <c r="G329" s="182"/>
      <c r="H329" s="182"/>
      <c r="I329" s="182"/>
      <c r="J329" s="182"/>
      <c r="K329" s="182"/>
      <c r="L329" s="182"/>
      <c r="M329" s="181"/>
      <c r="N329" s="181"/>
      <c r="O329" s="181"/>
      <c r="P329" s="181"/>
      <c r="Q329" s="181"/>
      <c r="R329" s="181"/>
      <c r="S329" s="181"/>
      <c r="T329" s="181"/>
      <c r="U329" s="181"/>
      <c r="V329" s="181"/>
      <c r="W329" s="181"/>
      <c r="X329" s="181"/>
      <c r="Y329" s="181"/>
      <c r="Z329" s="181"/>
      <c r="AA329" s="181"/>
      <c r="AB329" s="181"/>
    </row>
    <row r="330" spans="1:28" ht="15.75" customHeight="1">
      <c r="A330" s="181"/>
      <c r="B330" s="181"/>
      <c r="C330" s="182"/>
      <c r="D330" s="182"/>
      <c r="E330" s="182"/>
      <c r="F330" s="181"/>
      <c r="G330" s="182"/>
      <c r="H330" s="182"/>
      <c r="I330" s="182"/>
      <c r="J330" s="182"/>
      <c r="K330" s="182"/>
      <c r="L330" s="182"/>
      <c r="M330" s="181"/>
      <c r="N330" s="181"/>
      <c r="O330" s="181"/>
      <c r="P330" s="181"/>
      <c r="Q330" s="181"/>
      <c r="R330" s="181"/>
      <c r="S330" s="181"/>
      <c r="T330" s="181"/>
      <c r="U330" s="181"/>
      <c r="V330" s="181"/>
      <c r="W330" s="181"/>
      <c r="X330" s="181"/>
      <c r="Y330" s="181"/>
      <c r="Z330" s="181"/>
      <c r="AA330" s="181"/>
      <c r="AB330" s="181"/>
    </row>
    <row r="331" spans="1:28" ht="15.75" customHeight="1">
      <c r="A331" s="181"/>
      <c r="B331" s="181"/>
      <c r="C331" s="182"/>
      <c r="D331" s="182"/>
      <c r="E331" s="182"/>
      <c r="F331" s="181"/>
      <c r="G331" s="182"/>
      <c r="H331" s="182"/>
      <c r="I331" s="182"/>
      <c r="J331" s="182"/>
      <c r="K331" s="182"/>
      <c r="L331" s="182"/>
      <c r="M331" s="181"/>
      <c r="N331" s="181"/>
      <c r="O331" s="181"/>
      <c r="P331" s="181"/>
      <c r="Q331" s="181"/>
      <c r="R331" s="181"/>
      <c r="S331" s="181"/>
      <c r="T331" s="181"/>
      <c r="U331" s="181"/>
      <c r="V331" s="181"/>
      <c r="W331" s="181"/>
      <c r="X331" s="181"/>
      <c r="Y331" s="181"/>
      <c r="Z331" s="181"/>
      <c r="AA331" s="181"/>
      <c r="AB331" s="181"/>
    </row>
    <row r="332" spans="1:28" ht="15.75" customHeight="1">
      <c r="A332" s="181"/>
      <c r="B332" s="181"/>
      <c r="C332" s="182"/>
      <c r="D332" s="182"/>
      <c r="E332" s="182"/>
      <c r="F332" s="181"/>
      <c r="G332" s="182"/>
      <c r="H332" s="182"/>
      <c r="I332" s="182"/>
      <c r="J332" s="182"/>
      <c r="K332" s="182"/>
      <c r="L332" s="182"/>
      <c r="M332" s="181"/>
      <c r="N332" s="181"/>
      <c r="O332" s="181"/>
      <c r="P332" s="181"/>
      <c r="Q332" s="181"/>
      <c r="R332" s="181"/>
      <c r="S332" s="181"/>
      <c r="T332" s="181"/>
      <c r="U332" s="181"/>
      <c r="V332" s="181"/>
      <c r="W332" s="181"/>
      <c r="X332" s="181"/>
      <c r="Y332" s="181"/>
      <c r="Z332" s="181"/>
      <c r="AA332" s="181"/>
      <c r="AB332" s="181"/>
    </row>
    <row r="333" spans="1:28" ht="15.75" customHeight="1">
      <c r="A333" s="181"/>
      <c r="B333" s="181"/>
      <c r="C333" s="182"/>
      <c r="D333" s="182"/>
      <c r="E333" s="182"/>
      <c r="F333" s="181"/>
      <c r="G333" s="182"/>
      <c r="H333" s="182"/>
      <c r="I333" s="182"/>
      <c r="J333" s="182"/>
      <c r="K333" s="182"/>
      <c r="L333" s="182"/>
      <c r="M333" s="181"/>
      <c r="N333" s="181"/>
      <c r="O333" s="181"/>
      <c r="P333" s="181"/>
      <c r="Q333" s="181"/>
      <c r="R333" s="181"/>
      <c r="S333" s="181"/>
      <c r="T333" s="181"/>
      <c r="U333" s="181"/>
      <c r="V333" s="181"/>
      <c r="W333" s="181"/>
      <c r="X333" s="181"/>
      <c r="Y333" s="181"/>
      <c r="Z333" s="181"/>
      <c r="AA333" s="181"/>
      <c r="AB333" s="181"/>
    </row>
    <row r="334" spans="1:28" ht="15.75" customHeight="1">
      <c r="A334" s="181"/>
      <c r="B334" s="181"/>
      <c r="C334" s="182"/>
      <c r="D334" s="182"/>
      <c r="E334" s="182"/>
      <c r="F334" s="181"/>
      <c r="G334" s="182"/>
      <c r="H334" s="182"/>
      <c r="I334" s="182"/>
      <c r="J334" s="182"/>
      <c r="K334" s="182"/>
      <c r="L334" s="182"/>
      <c r="M334" s="181"/>
      <c r="N334" s="181"/>
      <c r="O334" s="181"/>
      <c r="P334" s="181"/>
      <c r="Q334" s="181"/>
      <c r="R334" s="181"/>
      <c r="S334" s="181"/>
      <c r="T334" s="181"/>
      <c r="U334" s="181"/>
      <c r="V334" s="181"/>
      <c r="W334" s="181"/>
      <c r="X334" s="181"/>
      <c r="Y334" s="181"/>
      <c r="Z334" s="181"/>
      <c r="AA334" s="181"/>
      <c r="AB334" s="181"/>
    </row>
    <row r="335" spans="1:28" ht="15.75" customHeight="1">
      <c r="A335" s="181"/>
      <c r="B335" s="181"/>
      <c r="C335" s="182"/>
      <c r="D335" s="182"/>
      <c r="E335" s="182"/>
      <c r="F335" s="181"/>
      <c r="G335" s="182"/>
      <c r="H335" s="182"/>
      <c r="I335" s="182"/>
      <c r="J335" s="182"/>
      <c r="K335" s="182"/>
      <c r="L335" s="182"/>
      <c r="M335" s="181"/>
      <c r="N335" s="181"/>
      <c r="O335" s="181"/>
      <c r="P335" s="181"/>
      <c r="Q335" s="181"/>
      <c r="R335" s="181"/>
      <c r="S335" s="181"/>
      <c r="T335" s="181"/>
      <c r="U335" s="181"/>
      <c r="V335" s="181"/>
      <c r="W335" s="181"/>
      <c r="X335" s="181"/>
      <c r="Y335" s="181"/>
      <c r="Z335" s="181"/>
      <c r="AA335" s="181"/>
      <c r="AB335" s="181"/>
    </row>
    <row r="336" spans="1:28" ht="15.75" customHeight="1">
      <c r="A336" s="181"/>
      <c r="B336" s="181"/>
      <c r="C336" s="182"/>
      <c r="D336" s="182"/>
      <c r="E336" s="182"/>
      <c r="F336" s="181"/>
      <c r="G336" s="182"/>
      <c r="H336" s="182"/>
      <c r="I336" s="182"/>
      <c r="J336" s="182"/>
      <c r="K336" s="182"/>
      <c r="L336" s="182"/>
      <c r="M336" s="181"/>
      <c r="N336" s="181"/>
      <c r="O336" s="181"/>
      <c r="P336" s="181"/>
      <c r="Q336" s="181"/>
      <c r="R336" s="181"/>
      <c r="S336" s="181"/>
      <c r="T336" s="181"/>
      <c r="U336" s="181"/>
      <c r="V336" s="181"/>
      <c r="W336" s="181"/>
      <c r="X336" s="181"/>
      <c r="Y336" s="181"/>
      <c r="Z336" s="181"/>
      <c r="AA336" s="181"/>
      <c r="AB336" s="181"/>
    </row>
    <row r="337" spans="1:28" ht="15.75" customHeight="1">
      <c r="A337" s="181"/>
      <c r="B337" s="181"/>
      <c r="C337" s="182"/>
      <c r="D337" s="182"/>
      <c r="E337" s="182"/>
      <c r="F337" s="181"/>
      <c r="G337" s="182"/>
      <c r="H337" s="182"/>
      <c r="I337" s="182"/>
      <c r="J337" s="182"/>
      <c r="K337" s="182"/>
      <c r="L337" s="182"/>
      <c r="M337" s="181"/>
      <c r="N337" s="181"/>
      <c r="O337" s="181"/>
      <c r="P337" s="181"/>
      <c r="Q337" s="181"/>
      <c r="R337" s="181"/>
      <c r="S337" s="181"/>
      <c r="T337" s="181"/>
      <c r="U337" s="181"/>
      <c r="V337" s="181"/>
      <c r="W337" s="181"/>
      <c r="X337" s="181"/>
      <c r="Y337" s="181"/>
      <c r="Z337" s="181"/>
      <c r="AA337" s="181"/>
      <c r="AB337" s="181"/>
    </row>
    <row r="338" spans="1:28" ht="15.75" customHeight="1"/>
    <row r="339" spans="1:28" ht="15.75" customHeight="1"/>
    <row r="340" spans="1:28" ht="15.75" customHeight="1"/>
    <row r="341" spans="1:28" ht="15.75" customHeight="1"/>
    <row r="342" spans="1:28" ht="15.75" customHeight="1"/>
    <row r="343" spans="1:28" ht="15.75" customHeight="1"/>
    <row r="344" spans="1:28" ht="15.75" customHeight="1"/>
    <row r="345" spans="1:28" ht="15.75" customHeight="1"/>
    <row r="346" spans="1:28" ht="15.75" customHeight="1"/>
    <row r="347" spans="1:28" ht="15.75" customHeight="1"/>
    <row r="348" spans="1:28" ht="15.75" customHeight="1"/>
    <row r="349" spans="1:28" ht="15.75" customHeight="1"/>
    <row r="350" spans="1:28" ht="15.75" customHeight="1"/>
    <row r="351" spans="1:28" ht="15.75" customHeight="1"/>
    <row r="352" spans="1:28"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G8:M8"/>
    <mergeCell ref="G13:M13"/>
    <mergeCell ref="F33:L33"/>
  </mergeCells>
  <hyperlinks>
    <hyperlink ref="O94" r:id="rId1" xr:uid="{00000000-0004-0000-0900-000000000000}"/>
  </hyperlinks>
  <pageMargins left="0.7" right="0.7" top="0.75" bottom="0.75" header="0.3" footer="0.3"/>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2:A1000"/>
  <sheetViews>
    <sheetView workbookViewId="0"/>
  </sheetViews>
  <sheetFormatPr defaultColWidth="12.5703125" defaultRowHeight="15" customHeight="1"/>
  <cols>
    <col min="1" max="6" width="12.5703125" customWidth="1"/>
  </cols>
  <sheetData>
    <row r="2" spans="1:1" ht="12.75">
      <c r="A2" s="275" t="s">
        <v>747</v>
      </c>
    </row>
    <row r="3" spans="1:1" ht="12.75">
      <c r="A3" s="275" t="s">
        <v>748</v>
      </c>
    </row>
    <row r="4" spans="1:1" ht="12.75">
      <c r="A4" s="275" t="s">
        <v>749</v>
      </c>
    </row>
    <row r="5" spans="1:1" ht="12.75">
      <c r="A5" s="275" t="s">
        <v>750</v>
      </c>
    </row>
    <row r="7" spans="1:1" ht="12.75">
      <c r="A7" s="275" t="s">
        <v>751</v>
      </c>
    </row>
    <row r="8" spans="1:1" ht="12.75">
      <c r="A8" s="275" t="s">
        <v>752</v>
      </c>
    </row>
    <row r="10" spans="1:1" ht="12.75">
      <c r="A10" s="275" t="s">
        <v>753</v>
      </c>
    </row>
    <row r="11" spans="1:1" ht="12.75">
      <c r="A11" s="275" t="s">
        <v>754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N1000"/>
  <sheetViews>
    <sheetView workbookViewId="0"/>
  </sheetViews>
  <sheetFormatPr defaultColWidth="12.5703125" defaultRowHeight="15" customHeight="1"/>
  <cols>
    <col min="1" max="1" width="45.28515625" customWidth="1"/>
    <col min="2" max="14" width="12.5703125" customWidth="1"/>
  </cols>
  <sheetData>
    <row r="1" spans="1:14" ht="15.75" customHeight="1">
      <c r="A1" s="276" t="s">
        <v>755</v>
      </c>
      <c r="B1" s="131"/>
      <c r="C1" s="131"/>
      <c r="D1" s="131"/>
      <c r="E1" s="131"/>
      <c r="F1" s="131"/>
      <c r="G1" s="131"/>
      <c r="H1" s="131"/>
      <c r="I1" s="131"/>
      <c r="J1" s="131"/>
      <c r="K1" s="131"/>
      <c r="L1" s="131"/>
      <c r="M1" s="131"/>
      <c r="N1" s="131"/>
    </row>
    <row r="2" spans="1:14" ht="15.75" customHeight="1">
      <c r="A2" s="277"/>
      <c r="B2" s="131"/>
      <c r="C2" s="131"/>
      <c r="D2" s="131"/>
      <c r="E2" s="131"/>
      <c r="F2" s="131"/>
      <c r="G2" s="131"/>
      <c r="H2" s="131"/>
      <c r="I2" s="131"/>
      <c r="J2" s="131"/>
      <c r="K2" s="131"/>
      <c r="L2" s="131"/>
      <c r="M2" s="131"/>
      <c r="N2" s="131"/>
    </row>
    <row r="3" spans="1:14" ht="15.75" customHeight="1">
      <c r="A3" s="278" t="s">
        <v>756</v>
      </c>
      <c r="B3" s="131"/>
      <c r="C3" s="131"/>
      <c r="D3" s="131"/>
      <c r="E3" s="131"/>
      <c r="F3" s="131"/>
      <c r="G3" s="131"/>
      <c r="H3" s="131"/>
      <c r="I3" s="131"/>
      <c r="J3" s="131"/>
      <c r="K3" s="131"/>
      <c r="L3" s="131"/>
      <c r="M3" s="131"/>
      <c r="N3" s="131"/>
    </row>
    <row r="4" spans="1:14" ht="15.75" customHeight="1">
      <c r="A4" s="278"/>
      <c r="B4" s="131"/>
      <c r="C4" s="131"/>
      <c r="D4" s="131"/>
      <c r="E4" s="131"/>
      <c r="F4" s="131"/>
      <c r="G4" s="131"/>
      <c r="H4" s="131"/>
      <c r="I4" s="131"/>
      <c r="J4" s="131"/>
      <c r="K4" s="131"/>
      <c r="L4" s="131"/>
      <c r="M4" s="131"/>
      <c r="N4" s="131"/>
    </row>
    <row r="5" spans="1:14" ht="15.75" customHeight="1">
      <c r="A5" s="278" t="s">
        <v>757</v>
      </c>
      <c r="B5" s="131"/>
      <c r="C5" s="131"/>
      <c r="D5" s="131"/>
      <c r="E5" s="131"/>
      <c r="F5" s="131"/>
      <c r="G5" s="131"/>
      <c r="H5" s="131"/>
      <c r="I5" s="131"/>
      <c r="J5" s="131"/>
      <c r="K5" s="131"/>
      <c r="L5" s="131"/>
      <c r="M5" s="131"/>
      <c r="N5" s="131"/>
    </row>
    <row r="6" spans="1:14" ht="15.75" customHeight="1">
      <c r="A6" s="279" t="s">
        <v>758</v>
      </c>
      <c r="B6" s="131"/>
      <c r="C6" s="131"/>
      <c r="D6" s="131"/>
      <c r="E6" s="131"/>
      <c r="F6" s="131"/>
      <c r="G6" s="131"/>
      <c r="H6" s="131"/>
      <c r="I6" s="131"/>
      <c r="J6" s="131"/>
      <c r="K6" s="131"/>
      <c r="L6" s="131"/>
      <c r="M6" s="131"/>
      <c r="N6" s="131"/>
    </row>
    <row r="7" spans="1:14" ht="15.75" customHeight="1">
      <c r="A7" s="280" t="s">
        <v>759</v>
      </c>
      <c r="B7" s="131"/>
      <c r="C7" s="131"/>
      <c r="D7" s="131"/>
      <c r="E7" s="131"/>
      <c r="F7" s="131"/>
      <c r="G7" s="131"/>
      <c r="H7" s="131"/>
      <c r="I7" s="131"/>
      <c r="J7" s="131"/>
      <c r="K7" s="131"/>
      <c r="L7" s="131"/>
      <c r="M7" s="131"/>
      <c r="N7" s="131"/>
    </row>
    <row r="8" spans="1:14" ht="15.75" customHeight="1">
      <c r="A8" s="277" t="s">
        <v>760</v>
      </c>
      <c r="B8" s="152" t="s">
        <v>761</v>
      </c>
      <c r="C8" s="131"/>
      <c r="D8" s="131"/>
      <c r="E8" s="131"/>
      <c r="F8" s="131"/>
      <c r="G8" s="131"/>
      <c r="H8" s="131"/>
      <c r="I8" s="131"/>
      <c r="J8" s="131"/>
      <c r="K8" s="131"/>
      <c r="L8" s="131"/>
      <c r="M8" s="131"/>
      <c r="N8" s="131"/>
    </row>
    <row r="9" spans="1:14" ht="15.75" customHeight="1">
      <c r="A9" s="277"/>
      <c r="B9" s="152" t="s">
        <v>762</v>
      </c>
      <c r="C9" s="131"/>
      <c r="D9" s="131"/>
      <c r="E9" s="131"/>
      <c r="F9" s="131"/>
      <c r="G9" s="131"/>
      <c r="H9" s="131"/>
      <c r="I9" s="131"/>
      <c r="J9" s="131"/>
      <c r="K9" s="131"/>
      <c r="L9" s="131"/>
      <c r="M9" s="131"/>
      <c r="N9" s="131"/>
    </row>
    <row r="10" spans="1:14" ht="15.75" customHeight="1">
      <c r="A10" s="277"/>
      <c r="B10" s="131" t="s">
        <v>763</v>
      </c>
      <c r="C10" s="131"/>
      <c r="D10" s="131"/>
      <c r="E10" s="131"/>
      <c r="F10" s="131"/>
      <c r="G10" s="131"/>
      <c r="H10" s="131"/>
      <c r="I10" s="131"/>
      <c r="J10" s="131"/>
      <c r="K10" s="131"/>
      <c r="L10" s="131"/>
      <c r="M10" s="131"/>
      <c r="N10" s="131"/>
    </row>
    <row r="11" spans="1:14" ht="15.75" customHeight="1">
      <c r="A11" s="281"/>
      <c r="B11" s="131" t="s">
        <v>764</v>
      </c>
      <c r="C11" s="131"/>
      <c r="D11" s="131"/>
      <c r="E11" s="131"/>
      <c r="F11" s="131"/>
      <c r="G11" s="131"/>
      <c r="H11" s="131"/>
      <c r="I11" s="131"/>
      <c r="J11" s="131"/>
      <c r="K11" s="131"/>
      <c r="L11" s="131"/>
      <c r="M11" s="131"/>
      <c r="N11" s="131"/>
    </row>
    <row r="12" spans="1:14" ht="15.75" customHeight="1">
      <c r="A12" s="277"/>
      <c r="B12" s="276" t="s">
        <v>755</v>
      </c>
      <c r="C12" s="131"/>
      <c r="D12" s="131"/>
      <c r="E12" s="131"/>
      <c r="F12" s="131"/>
      <c r="G12" s="131"/>
      <c r="H12" s="131"/>
      <c r="I12" s="131"/>
      <c r="J12" s="131"/>
      <c r="K12" s="131"/>
      <c r="L12" s="131"/>
      <c r="M12" s="131"/>
      <c r="N12" s="131"/>
    </row>
    <row r="13" spans="1:14" ht="15.75" customHeight="1">
      <c r="A13" s="277"/>
      <c r="B13" s="277"/>
      <c r="C13" s="131"/>
      <c r="D13" s="131"/>
      <c r="E13" s="131"/>
      <c r="F13" s="131"/>
      <c r="G13" s="131"/>
      <c r="H13" s="131"/>
      <c r="I13" s="131"/>
      <c r="J13" s="131"/>
      <c r="K13" s="131"/>
      <c r="L13" s="131"/>
      <c r="M13" s="131"/>
      <c r="N13" s="131"/>
    </row>
    <row r="14" spans="1:14" ht="15.75" customHeight="1">
      <c r="A14" s="278" t="s">
        <v>765</v>
      </c>
      <c r="B14" s="278" t="s">
        <v>756</v>
      </c>
      <c r="C14" s="131"/>
      <c r="D14" s="131"/>
      <c r="E14" s="131"/>
      <c r="F14" s="131"/>
      <c r="G14" s="131"/>
      <c r="H14" s="131"/>
      <c r="I14" s="131"/>
      <c r="J14" s="131"/>
      <c r="K14" s="131"/>
      <c r="L14" s="131"/>
      <c r="M14" s="131"/>
      <c r="N14" s="131"/>
    </row>
    <row r="15" spans="1:14" ht="15.75" customHeight="1">
      <c r="A15" s="278" t="s">
        <v>766</v>
      </c>
      <c r="B15" s="278"/>
      <c r="C15" s="131"/>
      <c r="D15" s="131"/>
      <c r="E15" s="131"/>
      <c r="F15" s="131"/>
      <c r="G15" s="131"/>
      <c r="H15" s="131"/>
      <c r="I15" s="131"/>
      <c r="J15" s="131"/>
      <c r="K15" s="131"/>
      <c r="L15" s="131"/>
      <c r="M15" s="131"/>
      <c r="N15" s="131"/>
    </row>
    <row r="16" spans="1:14" ht="15.75" customHeight="1">
      <c r="A16" s="277" t="s">
        <v>767</v>
      </c>
      <c r="B16" s="278"/>
      <c r="C16" s="131"/>
      <c r="D16" s="131"/>
      <c r="E16" s="131"/>
      <c r="F16" s="131"/>
      <c r="G16" s="131"/>
      <c r="H16" s="131"/>
      <c r="I16" s="131"/>
      <c r="J16" s="131"/>
      <c r="K16" s="131"/>
      <c r="L16" s="131"/>
      <c r="M16" s="131"/>
      <c r="N16" s="131"/>
    </row>
    <row r="17" spans="1:14" ht="15.75" customHeight="1">
      <c r="A17" s="282" t="s">
        <v>768</v>
      </c>
      <c r="B17" s="278" t="s">
        <v>757</v>
      </c>
      <c r="C17" s="131"/>
      <c r="D17" s="131"/>
      <c r="E17" s="131"/>
      <c r="F17" s="131"/>
      <c r="G17" s="131"/>
      <c r="H17" s="131"/>
      <c r="I17" s="131"/>
      <c r="J17" s="131"/>
      <c r="K17" s="131"/>
      <c r="L17" s="131"/>
      <c r="M17" s="131"/>
      <c r="N17" s="131"/>
    </row>
    <row r="18" spans="1:14" ht="15.75" customHeight="1">
      <c r="A18" s="278" t="s">
        <v>769</v>
      </c>
      <c r="B18" s="279" t="s">
        <v>758</v>
      </c>
      <c r="C18" s="131"/>
      <c r="D18" s="131"/>
      <c r="E18" s="131"/>
      <c r="F18" s="131"/>
      <c r="G18" s="131"/>
      <c r="H18" s="131"/>
      <c r="I18" s="131"/>
      <c r="J18" s="131"/>
      <c r="K18" s="131"/>
      <c r="L18" s="131"/>
      <c r="M18" s="131"/>
      <c r="N18" s="131"/>
    </row>
    <row r="19" spans="1:14" ht="15.75" customHeight="1">
      <c r="A19" s="278"/>
      <c r="B19" s="280" t="s">
        <v>759</v>
      </c>
      <c r="C19" s="131"/>
      <c r="D19" s="131"/>
      <c r="E19" s="131"/>
      <c r="F19" s="131"/>
      <c r="G19" s="131"/>
      <c r="H19" s="131"/>
      <c r="I19" s="131"/>
      <c r="J19" s="131"/>
      <c r="K19" s="131"/>
      <c r="L19" s="131"/>
      <c r="M19" s="131"/>
      <c r="N19" s="131"/>
    </row>
    <row r="20" spans="1:14" ht="15.75" customHeight="1">
      <c r="A20" s="278" t="s">
        <v>770</v>
      </c>
      <c r="B20" s="277" t="s">
        <v>760</v>
      </c>
      <c r="C20" s="152" t="s">
        <v>761</v>
      </c>
      <c r="D20" s="131"/>
      <c r="E20" s="131"/>
      <c r="F20" s="131"/>
      <c r="G20" s="131"/>
      <c r="H20" s="131"/>
      <c r="I20" s="131"/>
      <c r="J20" s="131"/>
      <c r="K20" s="131"/>
      <c r="L20" s="131"/>
      <c r="M20" s="131"/>
      <c r="N20" s="131"/>
    </row>
    <row r="21" spans="1:14" ht="15.75" customHeight="1">
      <c r="A21" s="278" t="s">
        <v>771</v>
      </c>
      <c r="B21" s="277"/>
      <c r="C21" s="152" t="s">
        <v>762</v>
      </c>
      <c r="D21" s="131"/>
      <c r="E21" s="131"/>
      <c r="F21" s="131"/>
      <c r="G21" s="131"/>
      <c r="H21" s="131"/>
      <c r="I21" s="131"/>
      <c r="J21" s="131"/>
      <c r="K21" s="131"/>
      <c r="L21" s="131"/>
      <c r="M21" s="131"/>
      <c r="N21" s="131"/>
    </row>
    <row r="22" spans="1:14" ht="15.75" customHeight="1">
      <c r="A22" s="278" t="s">
        <v>772</v>
      </c>
      <c r="B22" s="277"/>
      <c r="C22" s="131" t="s">
        <v>763</v>
      </c>
      <c r="D22" s="131"/>
      <c r="E22" s="131"/>
      <c r="F22" s="131"/>
      <c r="G22" s="131"/>
      <c r="H22" s="131"/>
      <c r="I22" s="131"/>
      <c r="J22" s="131"/>
      <c r="K22" s="131"/>
      <c r="L22" s="131"/>
      <c r="M22" s="131"/>
      <c r="N22" s="131"/>
    </row>
    <row r="23" spans="1:14" ht="15.75" customHeight="1">
      <c r="A23" s="277" t="s">
        <v>773</v>
      </c>
      <c r="B23" s="281"/>
      <c r="C23" s="131" t="s">
        <v>764</v>
      </c>
      <c r="D23" s="131"/>
      <c r="E23" s="131"/>
      <c r="F23" s="131"/>
      <c r="G23" s="131"/>
      <c r="H23" s="131"/>
      <c r="I23" s="131"/>
      <c r="J23" s="131"/>
      <c r="K23" s="131"/>
      <c r="L23" s="131"/>
      <c r="M23" s="131"/>
      <c r="N23" s="131"/>
    </row>
    <row r="24" spans="1:14" ht="15.75" customHeight="1">
      <c r="A24" s="277" t="s">
        <v>774</v>
      </c>
      <c r="B24" s="277"/>
      <c r="C24" s="131" t="s">
        <v>775</v>
      </c>
      <c r="D24" s="131"/>
      <c r="E24" s="131"/>
      <c r="F24" s="131"/>
      <c r="G24" s="131"/>
      <c r="H24" s="131"/>
      <c r="I24" s="131"/>
      <c r="J24" s="131"/>
      <c r="K24" s="131"/>
      <c r="L24" s="131"/>
      <c r="M24" s="131"/>
      <c r="N24" s="131"/>
    </row>
    <row r="25" spans="1:14" ht="15.75" customHeight="1">
      <c r="A25" s="283" t="s">
        <v>776</v>
      </c>
      <c r="B25" s="277"/>
      <c r="C25" s="131"/>
      <c r="D25" s="131"/>
      <c r="E25" s="131"/>
      <c r="F25" s="131"/>
      <c r="G25" s="131"/>
      <c r="H25" s="131"/>
      <c r="I25" s="131"/>
      <c r="J25" s="131"/>
      <c r="K25" s="131"/>
      <c r="L25" s="131"/>
      <c r="M25" s="131"/>
      <c r="N25" s="131"/>
    </row>
    <row r="26" spans="1:14" ht="15.75" customHeight="1">
      <c r="A26" s="131"/>
      <c r="B26" s="278" t="s">
        <v>765</v>
      </c>
      <c r="C26" s="131"/>
      <c r="D26" s="131"/>
      <c r="E26" s="131"/>
      <c r="F26" s="131"/>
      <c r="G26" s="131"/>
      <c r="H26" s="131"/>
      <c r="I26" s="131"/>
      <c r="J26" s="131"/>
      <c r="K26" s="131"/>
      <c r="L26" s="131"/>
      <c r="M26" s="131"/>
      <c r="N26" s="131"/>
    </row>
    <row r="27" spans="1:14" ht="15.75" customHeight="1">
      <c r="A27" s="131"/>
      <c r="B27" s="278" t="s">
        <v>766</v>
      </c>
      <c r="C27" s="131"/>
      <c r="D27" s="131"/>
      <c r="E27" s="131"/>
      <c r="F27" s="131"/>
      <c r="G27" s="131"/>
      <c r="H27" s="131"/>
      <c r="I27" s="131"/>
      <c r="J27" s="131"/>
      <c r="K27" s="131"/>
      <c r="L27" s="131"/>
      <c r="M27" s="131"/>
      <c r="N27" s="131"/>
    </row>
    <row r="28" spans="1:14" ht="15.75" customHeight="1">
      <c r="A28" s="131"/>
      <c r="B28" s="277" t="s">
        <v>767</v>
      </c>
      <c r="C28" s="131"/>
      <c r="D28" s="131"/>
      <c r="E28" s="131"/>
      <c r="F28" s="131"/>
      <c r="G28" s="131"/>
      <c r="H28" s="131"/>
      <c r="I28" s="131"/>
      <c r="J28" s="131"/>
      <c r="K28" s="131"/>
      <c r="L28" s="131"/>
      <c r="M28" s="131"/>
      <c r="N28" s="131"/>
    </row>
    <row r="29" spans="1:14" ht="15.75" customHeight="1">
      <c r="A29" s="131"/>
      <c r="B29" s="282" t="s">
        <v>768</v>
      </c>
      <c r="C29" s="131"/>
      <c r="D29" s="131"/>
      <c r="E29" s="131"/>
      <c r="F29" s="131"/>
      <c r="G29" s="131"/>
      <c r="H29" s="131"/>
      <c r="I29" s="131"/>
      <c r="J29" s="131"/>
      <c r="K29" s="131"/>
      <c r="L29" s="131"/>
      <c r="M29" s="131"/>
      <c r="N29" s="131"/>
    </row>
    <row r="30" spans="1:14" ht="15.75" customHeight="1">
      <c r="A30" s="131"/>
      <c r="B30" s="278" t="s">
        <v>769</v>
      </c>
      <c r="C30" s="131"/>
      <c r="D30" s="131"/>
      <c r="E30" s="131"/>
      <c r="F30" s="131"/>
      <c r="G30" s="131"/>
      <c r="H30" s="131"/>
      <c r="I30" s="131"/>
      <c r="J30" s="131"/>
      <c r="K30" s="131"/>
      <c r="L30" s="131"/>
      <c r="M30" s="131"/>
      <c r="N30" s="131"/>
    </row>
    <row r="31" spans="1:14" ht="15.75" customHeight="1">
      <c r="A31" s="131"/>
      <c r="B31" s="278"/>
      <c r="C31" s="131"/>
      <c r="D31" s="131"/>
      <c r="E31" s="131"/>
      <c r="F31" s="131"/>
      <c r="G31" s="131"/>
      <c r="H31" s="131"/>
      <c r="I31" s="131"/>
      <c r="J31" s="131"/>
      <c r="K31" s="131"/>
      <c r="L31" s="131"/>
      <c r="M31" s="131"/>
      <c r="N31" s="131"/>
    </row>
    <row r="32" spans="1:14" ht="15.75" customHeight="1">
      <c r="A32" s="131"/>
      <c r="B32" s="278" t="s">
        <v>770</v>
      </c>
      <c r="C32" s="131"/>
      <c r="D32" s="131" t="s">
        <v>777</v>
      </c>
      <c r="E32" s="131"/>
      <c r="F32" s="131"/>
      <c r="G32" s="131"/>
      <c r="H32" s="131"/>
      <c r="I32" s="131"/>
      <c r="J32" s="131"/>
      <c r="K32" s="131"/>
      <c r="L32" s="131"/>
      <c r="M32" s="131"/>
      <c r="N32" s="131"/>
    </row>
    <row r="33" spans="1:14" ht="15.75" customHeight="1">
      <c r="A33" s="131"/>
      <c r="B33" s="278" t="s">
        <v>771</v>
      </c>
      <c r="C33" s="131" t="s">
        <v>778</v>
      </c>
      <c r="D33" s="131"/>
      <c r="E33" s="131"/>
      <c r="F33" s="131"/>
      <c r="G33" s="131"/>
      <c r="H33" s="131"/>
      <c r="I33" s="131"/>
      <c r="J33" s="131"/>
      <c r="K33" s="131"/>
      <c r="L33" s="131"/>
      <c r="M33" s="131"/>
      <c r="N33" s="131"/>
    </row>
    <row r="34" spans="1:14" ht="15.75" customHeight="1">
      <c r="A34" s="131"/>
      <c r="B34" s="278" t="s">
        <v>772</v>
      </c>
      <c r="C34" s="131"/>
      <c r="D34" s="131"/>
      <c r="E34" s="131"/>
      <c r="F34" s="131"/>
      <c r="G34" s="131"/>
      <c r="H34" s="131"/>
      <c r="I34" s="131"/>
      <c r="J34" s="131"/>
      <c r="K34" s="131"/>
      <c r="L34" s="131"/>
      <c r="M34" s="131"/>
      <c r="N34" s="131"/>
    </row>
    <row r="35" spans="1:14" ht="15.75" customHeight="1">
      <c r="A35" s="131"/>
      <c r="B35" s="277" t="s">
        <v>773</v>
      </c>
      <c r="C35" s="131"/>
      <c r="D35" s="131"/>
      <c r="E35" s="131"/>
      <c r="F35" s="131"/>
      <c r="G35" s="131"/>
      <c r="H35" s="131"/>
      <c r="I35" s="131"/>
      <c r="J35" s="131"/>
      <c r="K35" s="131"/>
      <c r="L35" s="131"/>
      <c r="M35" s="131"/>
      <c r="N35" s="131"/>
    </row>
    <row r="36" spans="1:14" ht="15.75" customHeight="1">
      <c r="A36" s="131"/>
      <c r="B36" s="277" t="s">
        <v>774</v>
      </c>
      <c r="C36" s="131"/>
      <c r="D36" s="131"/>
      <c r="E36" s="131"/>
      <c r="F36" s="131"/>
      <c r="G36" s="131"/>
      <c r="H36" s="131"/>
      <c r="I36" s="131"/>
      <c r="J36" s="131"/>
      <c r="K36" s="131"/>
      <c r="L36" s="131"/>
      <c r="M36" s="131"/>
      <c r="N36" s="131"/>
    </row>
    <row r="37" spans="1:14" ht="15.75" customHeight="1">
      <c r="A37" s="131"/>
      <c r="B37" s="283" t="s">
        <v>776</v>
      </c>
      <c r="C37" s="131"/>
      <c r="D37" s="131"/>
      <c r="E37" s="131"/>
      <c r="F37" s="131"/>
      <c r="G37" s="131"/>
      <c r="H37" s="131"/>
      <c r="I37" s="131"/>
      <c r="J37" s="131"/>
      <c r="K37" s="131"/>
      <c r="L37" s="131"/>
      <c r="M37" s="131"/>
      <c r="N37" s="131"/>
    </row>
    <row r="38" spans="1:14" ht="15.75" customHeight="1">
      <c r="A38" s="131"/>
      <c r="B38" s="131"/>
      <c r="C38" s="131"/>
      <c r="D38" s="131"/>
      <c r="E38" s="131"/>
      <c r="F38" s="131"/>
      <c r="G38" s="131"/>
      <c r="H38" s="131"/>
      <c r="I38" s="131"/>
      <c r="J38" s="131"/>
      <c r="K38" s="131"/>
      <c r="L38" s="131"/>
      <c r="M38" s="131"/>
      <c r="N38" s="131"/>
    </row>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1000"/>
  <sheetViews>
    <sheetView workbookViewId="0"/>
  </sheetViews>
  <sheetFormatPr defaultColWidth="12.5703125" defaultRowHeight="15" customHeight="1"/>
  <cols>
    <col min="1" max="1" width="16.42578125" customWidth="1"/>
    <col min="2" max="3" width="12.5703125" customWidth="1"/>
    <col min="4" max="4" width="59.42578125" customWidth="1"/>
    <col min="5" max="5" width="7.7109375" customWidth="1"/>
    <col min="6" max="6" width="7.28515625" customWidth="1"/>
  </cols>
  <sheetData>
    <row r="1" spans="1:25">
      <c r="A1" s="284" t="s">
        <v>779</v>
      </c>
      <c r="B1" s="285"/>
      <c r="C1" s="285"/>
      <c r="D1" s="285"/>
      <c r="E1" s="285"/>
      <c r="F1" s="285"/>
      <c r="G1" s="286" t="s">
        <v>780</v>
      </c>
      <c r="H1" s="285"/>
      <c r="I1" s="285"/>
      <c r="J1" s="131"/>
      <c r="K1" s="131"/>
      <c r="L1" s="131"/>
      <c r="M1" s="131"/>
      <c r="N1" s="131"/>
      <c r="O1" s="131"/>
      <c r="P1" s="131"/>
      <c r="Q1" s="131"/>
      <c r="R1" s="131"/>
      <c r="S1" s="131"/>
      <c r="T1" s="131"/>
      <c r="U1" s="131"/>
      <c r="V1" s="131"/>
      <c r="W1" s="131"/>
      <c r="X1" s="131"/>
      <c r="Y1" s="131"/>
    </row>
    <row r="2" spans="1:25">
      <c r="A2" s="285"/>
      <c r="B2" s="287" t="s">
        <v>781</v>
      </c>
      <c r="C2" s="288" t="s">
        <v>782</v>
      </c>
      <c r="D2" s="287" t="s">
        <v>783</v>
      </c>
      <c r="E2" s="285"/>
      <c r="F2" s="285"/>
      <c r="G2" s="285"/>
      <c r="H2" s="285"/>
      <c r="I2" s="285"/>
      <c r="J2" s="131"/>
      <c r="K2" s="131"/>
      <c r="L2" s="131"/>
      <c r="M2" s="131"/>
      <c r="N2" s="131"/>
      <c r="O2" s="131"/>
      <c r="P2" s="131"/>
      <c r="Q2" s="131"/>
      <c r="R2" s="131"/>
      <c r="S2" s="131"/>
      <c r="T2" s="131"/>
      <c r="U2" s="131"/>
      <c r="V2" s="131"/>
      <c r="W2" s="131"/>
      <c r="X2" s="131"/>
      <c r="Y2" s="131"/>
    </row>
    <row r="3" spans="1:25">
      <c r="A3" s="289" t="s">
        <v>0</v>
      </c>
      <c r="B3" s="290" t="s">
        <v>163</v>
      </c>
      <c r="C3" s="291" t="s">
        <v>164</v>
      </c>
      <c r="D3" s="290"/>
      <c r="E3" s="292" t="s">
        <v>166</v>
      </c>
      <c r="F3" s="292" t="s">
        <v>167</v>
      </c>
      <c r="G3" s="290" t="s">
        <v>784</v>
      </c>
      <c r="H3" s="290" t="s">
        <v>785</v>
      </c>
      <c r="I3" s="290" t="s">
        <v>168</v>
      </c>
      <c r="J3" s="131"/>
      <c r="K3" s="131"/>
      <c r="L3" s="131"/>
      <c r="M3" s="131"/>
      <c r="N3" s="131"/>
      <c r="O3" s="131"/>
      <c r="P3" s="131"/>
      <c r="Q3" s="131"/>
      <c r="R3" s="131"/>
      <c r="S3" s="131"/>
      <c r="T3" s="131"/>
      <c r="U3" s="131"/>
      <c r="V3" s="131"/>
      <c r="W3" s="131"/>
      <c r="X3" s="131"/>
      <c r="Y3" s="131"/>
    </row>
    <row r="4" spans="1:25" ht="12.75">
      <c r="A4" s="293"/>
      <c r="B4" s="294"/>
      <c r="C4" s="295"/>
      <c r="D4" s="296"/>
      <c r="E4" s="297"/>
      <c r="F4" s="297"/>
      <c r="G4" s="297"/>
      <c r="H4" s="298"/>
      <c r="I4" s="207"/>
      <c r="J4" s="131"/>
      <c r="K4" s="131"/>
      <c r="L4" s="131"/>
      <c r="M4" s="131"/>
      <c r="N4" s="131"/>
      <c r="O4" s="131"/>
      <c r="P4" s="131"/>
      <c r="Q4" s="131"/>
      <c r="R4" s="131"/>
      <c r="S4" s="131"/>
      <c r="T4" s="131"/>
      <c r="U4" s="131"/>
      <c r="V4" s="131"/>
      <c r="W4" s="131"/>
      <c r="X4" s="131"/>
      <c r="Y4" s="131"/>
    </row>
    <row r="5" spans="1:25" ht="12.75">
      <c r="A5" s="299"/>
      <c r="B5" s="300"/>
      <c r="C5" s="301"/>
      <c r="D5" s="302" t="s">
        <v>786</v>
      </c>
      <c r="E5" s="207"/>
      <c r="F5" s="207"/>
      <c r="G5" s="207"/>
      <c r="H5" s="303"/>
      <c r="I5" s="207"/>
      <c r="J5" s="131"/>
      <c r="K5" s="131"/>
      <c r="L5" s="131"/>
      <c r="M5" s="131"/>
      <c r="N5" s="131"/>
      <c r="O5" s="131"/>
      <c r="P5" s="131"/>
      <c r="Q5" s="131"/>
      <c r="R5" s="131"/>
      <c r="S5" s="131"/>
      <c r="T5" s="131"/>
      <c r="U5" s="131"/>
      <c r="V5" s="131"/>
      <c r="W5" s="131"/>
      <c r="X5" s="131"/>
      <c r="Y5" s="131"/>
    </row>
    <row r="6" spans="1:25">
      <c r="A6" s="299"/>
      <c r="B6" s="300"/>
      <c r="C6" s="301"/>
      <c r="D6" s="304" t="s">
        <v>787</v>
      </c>
      <c r="E6" s="207"/>
      <c r="F6" s="207"/>
      <c r="G6" s="207"/>
      <c r="H6" s="303"/>
      <c r="I6" s="207"/>
      <c r="J6" s="131"/>
      <c r="K6" s="131"/>
      <c r="L6" s="131"/>
      <c r="M6" s="131"/>
      <c r="N6" s="131"/>
      <c r="O6" s="131"/>
      <c r="P6" s="131"/>
      <c r="Q6" s="131"/>
      <c r="R6" s="131"/>
      <c r="S6" s="131"/>
      <c r="T6" s="131"/>
      <c r="U6" s="131"/>
      <c r="V6" s="131"/>
      <c r="W6" s="131"/>
      <c r="X6" s="131"/>
      <c r="Y6" s="131"/>
    </row>
    <row r="7" spans="1:25">
      <c r="A7" s="299" t="s">
        <v>788</v>
      </c>
      <c r="B7" s="305">
        <v>43894</v>
      </c>
      <c r="C7" s="306">
        <v>0.875</v>
      </c>
      <c r="D7" s="307" t="s">
        <v>789</v>
      </c>
      <c r="E7" s="207">
        <v>0</v>
      </c>
      <c r="F7" s="207"/>
      <c r="G7" s="207"/>
      <c r="H7" s="303" t="s">
        <v>790</v>
      </c>
      <c r="I7" s="308" t="s">
        <v>791</v>
      </c>
      <c r="J7" s="131"/>
      <c r="K7" s="131"/>
      <c r="L7" s="131"/>
      <c r="M7" s="131"/>
      <c r="N7" s="131"/>
      <c r="O7" s="131"/>
      <c r="P7" s="131"/>
      <c r="Q7" s="131"/>
      <c r="R7" s="131"/>
      <c r="S7" s="131"/>
      <c r="T7" s="131"/>
      <c r="U7" s="131"/>
      <c r="V7" s="131"/>
      <c r="W7" s="131"/>
      <c r="X7" s="131"/>
      <c r="Y7" s="131"/>
    </row>
    <row r="8" spans="1:25" ht="12.75">
      <c r="A8" s="309"/>
      <c r="B8" s="310"/>
      <c r="C8" s="311"/>
      <c r="D8" s="312"/>
      <c r="E8" s="312"/>
      <c r="F8" s="312"/>
      <c r="G8" s="312"/>
      <c r="H8" s="312"/>
      <c r="I8" s="207"/>
      <c r="J8" s="131"/>
      <c r="K8" s="131"/>
      <c r="L8" s="131"/>
      <c r="M8" s="131"/>
      <c r="N8" s="131"/>
      <c r="O8" s="131"/>
      <c r="P8" s="131"/>
      <c r="Q8" s="131"/>
      <c r="R8" s="131"/>
      <c r="S8" s="131"/>
      <c r="T8" s="131"/>
      <c r="U8" s="131"/>
      <c r="V8" s="131"/>
      <c r="W8" s="131"/>
      <c r="X8" s="131"/>
      <c r="Y8" s="131"/>
    </row>
    <row r="9" spans="1:25">
      <c r="A9" s="313"/>
      <c r="B9" s="314"/>
      <c r="C9" s="315" t="s">
        <v>792</v>
      </c>
      <c r="D9" s="316" t="s">
        <v>793</v>
      </c>
      <c r="E9" s="207"/>
      <c r="F9" s="207"/>
      <c r="G9" s="207"/>
      <c r="H9" s="207"/>
      <c r="I9" s="207"/>
      <c r="J9" s="131"/>
      <c r="K9" s="131"/>
      <c r="L9" s="131"/>
      <c r="M9" s="131"/>
      <c r="N9" s="131"/>
      <c r="O9" s="131"/>
      <c r="P9" s="131"/>
      <c r="Q9" s="131"/>
      <c r="R9" s="131"/>
      <c r="S9" s="131"/>
      <c r="T9" s="131"/>
      <c r="U9" s="131"/>
      <c r="V9" s="131"/>
      <c r="W9" s="131"/>
      <c r="X9" s="131"/>
      <c r="Y9" s="131"/>
    </row>
    <row r="10" spans="1:25">
      <c r="A10" s="317" t="s">
        <v>794</v>
      </c>
      <c r="B10" s="318" t="s">
        <v>795</v>
      </c>
      <c r="C10" s="319">
        <v>0.29166666666666669</v>
      </c>
      <c r="D10" s="225" t="s">
        <v>796</v>
      </c>
      <c r="E10" s="207" t="s">
        <v>797</v>
      </c>
      <c r="F10" s="207"/>
      <c r="G10" s="320" t="s">
        <v>798</v>
      </c>
      <c r="H10" s="207" t="s">
        <v>799</v>
      </c>
      <c r="I10" s="207"/>
      <c r="J10" s="131"/>
      <c r="K10" s="131"/>
      <c r="L10" s="131"/>
      <c r="M10" s="131"/>
      <c r="N10" s="131"/>
      <c r="O10" s="131"/>
      <c r="P10" s="131"/>
      <c r="Q10" s="131"/>
      <c r="R10" s="131"/>
      <c r="S10" s="131"/>
      <c r="T10" s="131"/>
      <c r="U10" s="131"/>
      <c r="V10" s="131"/>
      <c r="W10" s="131"/>
      <c r="X10" s="131"/>
      <c r="Y10" s="131"/>
    </row>
    <row r="11" spans="1:25">
      <c r="A11" s="299"/>
      <c r="B11" s="300"/>
      <c r="C11" s="319">
        <v>0.40625</v>
      </c>
      <c r="D11" s="321" t="s">
        <v>800</v>
      </c>
      <c r="E11" s="207">
        <v>10</v>
      </c>
      <c r="F11" s="302"/>
      <c r="G11" s="207"/>
      <c r="H11" s="207" t="s">
        <v>801</v>
      </c>
      <c r="I11" s="176" t="s">
        <v>802</v>
      </c>
      <c r="J11" s="131"/>
      <c r="K11" s="131"/>
      <c r="L11" s="131"/>
      <c r="M11" s="131"/>
      <c r="N11" s="131"/>
      <c r="O11" s="131"/>
      <c r="P11" s="131"/>
      <c r="Q11" s="131"/>
      <c r="R11" s="131"/>
      <c r="S11" s="131"/>
      <c r="T11" s="131"/>
      <c r="U11" s="131"/>
      <c r="V11" s="131"/>
      <c r="W11" s="131"/>
      <c r="X11" s="131"/>
      <c r="Y11" s="131"/>
    </row>
    <row r="12" spans="1:25" ht="12.75">
      <c r="A12" s="299"/>
      <c r="B12" s="322"/>
      <c r="C12" s="319">
        <v>0.45833333333333331</v>
      </c>
      <c r="D12" s="302" t="s">
        <v>803</v>
      </c>
      <c r="E12" s="207">
        <v>6</v>
      </c>
      <c r="F12" s="323"/>
      <c r="G12" s="324" t="s">
        <v>804</v>
      </c>
      <c r="H12" s="207"/>
      <c r="I12" s="207"/>
      <c r="J12" s="131"/>
      <c r="K12" s="131"/>
      <c r="L12" s="131"/>
      <c r="M12" s="131"/>
      <c r="N12" s="131"/>
      <c r="O12" s="131"/>
      <c r="P12" s="131"/>
      <c r="Q12" s="131"/>
      <c r="R12" s="131"/>
      <c r="S12" s="131"/>
      <c r="T12" s="131"/>
      <c r="U12" s="131"/>
      <c r="V12" s="131"/>
      <c r="W12" s="131"/>
      <c r="X12" s="131"/>
      <c r="Y12" s="131"/>
    </row>
    <row r="13" spans="1:25" ht="12.75">
      <c r="A13" s="299"/>
      <c r="B13" s="302"/>
      <c r="C13" s="319">
        <v>0.97916666666666663</v>
      </c>
      <c r="D13" s="207" t="s">
        <v>805</v>
      </c>
      <c r="E13" s="207">
        <v>3</v>
      </c>
      <c r="F13" s="207"/>
      <c r="G13" s="207"/>
      <c r="H13" s="207"/>
      <c r="I13" s="207"/>
      <c r="J13" s="131"/>
      <c r="K13" s="131"/>
      <c r="L13" s="131"/>
      <c r="M13" s="131"/>
      <c r="N13" s="131"/>
      <c r="O13" s="131"/>
      <c r="P13" s="131"/>
      <c r="Q13" s="131"/>
      <c r="R13" s="131"/>
      <c r="S13" s="131"/>
      <c r="T13" s="131"/>
      <c r="U13" s="131"/>
      <c r="V13" s="131"/>
      <c r="W13" s="131"/>
      <c r="X13" s="131"/>
      <c r="Y13" s="131"/>
    </row>
    <row r="14" spans="1:25" ht="12.75">
      <c r="A14" s="299"/>
      <c r="B14" s="302"/>
      <c r="C14" s="319" t="s">
        <v>806</v>
      </c>
      <c r="D14" s="207" t="s">
        <v>807</v>
      </c>
      <c r="E14" s="207"/>
      <c r="F14" s="207">
        <v>12</v>
      </c>
      <c r="G14" s="320" t="s">
        <v>808</v>
      </c>
      <c r="H14" s="207"/>
      <c r="I14" s="207"/>
      <c r="J14" s="131"/>
      <c r="K14" s="131"/>
      <c r="L14" s="131"/>
      <c r="M14" s="131"/>
      <c r="N14" s="131"/>
      <c r="O14" s="131"/>
      <c r="P14" s="131"/>
      <c r="Q14" s="131"/>
      <c r="R14" s="131"/>
      <c r="S14" s="131"/>
      <c r="T14" s="131"/>
      <c r="U14" s="131"/>
      <c r="V14" s="131"/>
      <c r="W14" s="131"/>
      <c r="X14" s="131"/>
      <c r="Y14" s="131"/>
    </row>
    <row r="15" spans="1:25">
      <c r="A15" s="299"/>
      <c r="B15" s="302"/>
      <c r="C15" s="315"/>
      <c r="D15" s="287" t="s">
        <v>809</v>
      </c>
      <c r="E15" s="207"/>
      <c r="F15" s="207"/>
      <c r="G15" s="302"/>
      <c r="H15" s="207"/>
      <c r="I15" s="131"/>
      <c r="J15" s="131"/>
      <c r="K15" s="131"/>
      <c r="L15" s="131"/>
      <c r="M15" s="131"/>
      <c r="N15" s="131"/>
      <c r="O15" s="131"/>
      <c r="P15" s="131"/>
      <c r="Q15" s="131"/>
      <c r="R15" s="131"/>
      <c r="S15" s="131"/>
      <c r="T15" s="131"/>
      <c r="U15" s="131"/>
      <c r="V15" s="131"/>
      <c r="W15" s="131"/>
      <c r="X15" s="131"/>
      <c r="Y15" s="131"/>
    </row>
    <row r="16" spans="1:25">
      <c r="A16" s="299"/>
      <c r="B16" s="302"/>
      <c r="C16" s="315"/>
      <c r="D16" s="287" t="s">
        <v>810</v>
      </c>
      <c r="E16" s="207">
        <v>3</v>
      </c>
      <c r="F16" s="207"/>
      <c r="G16" s="302"/>
      <c r="H16" s="207"/>
      <c r="I16" s="131"/>
      <c r="J16" s="131"/>
      <c r="K16" s="131"/>
      <c r="L16" s="131"/>
      <c r="M16" s="131"/>
      <c r="N16" s="131"/>
      <c r="O16" s="131"/>
      <c r="P16" s="131"/>
      <c r="Q16" s="131"/>
      <c r="R16" s="131"/>
      <c r="S16" s="131"/>
      <c r="T16" s="131"/>
      <c r="U16" s="131"/>
      <c r="V16" s="131"/>
      <c r="W16" s="131"/>
      <c r="X16" s="131"/>
      <c r="Y16" s="131"/>
    </row>
    <row r="17" spans="1:25">
      <c r="A17" s="299"/>
      <c r="B17" s="302"/>
      <c r="C17" s="315">
        <v>0.61458333333333337</v>
      </c>
      <c r="D17" s="321" t="s">
        <v>811</v>
      </c>
      <c r="E17" s="207"/>
      <c r="F17" s="207"/>
      <c r="G17" s="207"/>
      <c r="H17" s="207"/>
      <c r="I17" s="131"/>
      <c r="J17" s="131"/>
      <c r="K17" s="131"/>
      <c r="L17" s="131"/>
      <c r="M17" s="131"/>
      <c r="N17" s="131"/>
      <c r="O17" s="131"/>
      <c r="P17" s="131"/>
      <c r="Q17" s="131"/>
      <c r="R17" s="131"/>
      <c r="S17" s="131"/>
      <c r="T17" s="131"/>
      <c r="U17" s="131"/>
      <c r="V17" s="131"/>
      <c r="W17" s="131"/>
      <c r="X17" s="131"/>
      <c r="Y17" s="131"/>
    </row>
    <row r="18" spans="1:25" ht="12.75">
      <c r="A18" s="299"/>
      <c r="B18" s="302"/>
      <c r="C18" s="319">
        <v>0.625</v>
      </c>
      <c r="D18" s="325" t="s">
        <v>812</v>
      </c>
      <c r="E18" s="207">
        <v>4</v>
      </c>
      <c r="F18" s="207"/>
      <c r="G18" s="207"/>
      <c r="H18" s="207"/>
      <c r="I18" s="131"/>
      <c r="J18" s="131"/>
      <c r="K18" s="131"/>
      <c r="L18" s="131"/>
      <c r="M18" s="131"/>
      <c r="N18" s="131"/>
      <c r="O18" s="131"/>
      <c r="P18" s="131"/>
      <c r="Q18" s="131"/>
      <c r="R18" s="131"/>
      <c r="S18" s="131"/>
      <c r="T18" s="131"/>
      <c r="U18" s="131"/>
      <c r="V18" s="131"/>
      <c r="W18" s="131"/>
      <c r="X18" s="131"/>
      <c r="Y18" s="131"/>
    </row>
    <row r="19" spans="1:25">
      <c r="A19" s="131"/>
      <c r="B19" s="131"/>
      <c r="C19" s="326"/>
      <c r="D19" s="287" t="s">
        <v>813</v>
      </c>
      <c r="E19" s="327">
        <v>0</v>
      </c>
      <c r="F19" s="131"/>
      <c r="G19" s="131"/>
      <c r="H19" s="131"/>
      <c r="I19" s="131"/>
      <c r="J19" s="131"/>
      <c r="K19" s="131"/>
      <c r="L19" s="131"/>
      <c r="M19" s="131"/>
      <c r="N19" s="131"/>
      <c r="O19" s="131"/>
      <c r="P19" s="131"/>
      <c r="Q19" s="131"/>
      <c r="R19" s="131"/>
      <c r="S19" s="131"/>
      <c r="T19" s="131"/>
      <c r="U19" s="131"/>
      <c r="V19" s="131"/>
      <c r="W19" s="131"/>
      <c r="X19" s="131"/>
      <c r="Y19" s="131"/>
    </row>
    <row r="20" spans="1:25" ht="12.75">
      <c r="A20" s="131"/>
      <c r="B20" s="131"/>
      <c r="C20" s="328">
        <v>0.70833333333333337</v>
      </c>
      <c r="D20" s="131" t="s">
        <v>814</v>
      </c>
      <c r="E20" s="131"/>
      <c r="F20" s="131">
        <v>10</v>
      </c>
      <c r="G20" s="329" t="s">
        <v>815</v>
      </c>
      <c r="H20" s="131"/>
      <c r="I20" s="131"/>
      <c r="J20" s="131"/>
      <c r="K20" s="131"/>
      <c r="L20" s="131"/>
      <c r="M20" s="131"/>
      <c r="N20" s="131"/>
      <c r="O20" s="131"/>
      <c r="P20" s="131"/>
      <c r="Q20" s="131"/>
      <c r="R20" s="131"/>
      <c r="S20" s="131"/>
      <c r="T20" s="131"/>
      <c r="U20" s="131"/>
      <c r="V20" s="131"/>
      <c r="W20" s="131"/>
      <c r="X20" s="131"/>
      <c r="Y20" s="131"/>
    </row>
    <row r="21" spans="1:25" ht="15.75" customHeight="1">
      <c r="A21" s="131"/>
      <c r="B21" s="131"/>
      <c r="C21" s="328">
        <v>0.75</v>
      </c>
      <c r="D21" s="131" t="s">
        <v>816</v>
      </c>
      <c r="E21" s="131"/>
      <c r="F21" s="131"/>
      <c r="G21" s="285"/>
      <c r="H21" s="131"/>
      <c r="I21" s="131"/>
      <c r="J21" s="131"/>
      <c r="K21" s="131"/>
      <c r="L21" s="131"/>
      <c r="M21" s="131"/>
      <c r="N21" s="131"/>
      <c r="O21" s="131"/>
      <c r="P21" s="131"/>
      <c r="Q21" s="131"/>
      <c r="R21" s="131"/>
      <c r="S21" s="131"/>
      <c r="T21" s="131"/>
      <c r="U21" s="131"/>
      <c r="V21" s="131"/>
      <c r="W21" s="131"/>
      <c r="X21" s="131"/>
      <c r="Y21" s="131"/>
    </row>
    <row r="22" spans="1:25" ht="15.75" customHeight="1">
      <c r="A22" s="330" t="s">
        <v>40</v>
      </c>
      <c r="B22" s="176"/>
      <c r="C22" s="331"/>
      <c r="D22" s="321" t="s">
        <v>817</v>
      </c>
      <c r="E22" s="176"/>
      <c r="F22" s="176"/>
      <c r="G22" s="176"/>
      <c r="H22" s="176"/>
      <c r="I22" s="131"/>
      <c r="J22" s="131"/>
      <c r="K22" s="131"/>
      <c r="L22" s="131"/>
      <c r="M22" s="131"/>
      <c r="N22" s="131"/>
      <c r="O22" s="131"/>
      <c r="P22" s="131"/>
      <c r="Q22" s="131"/>
      <c r="R22" s="131"/>
      <c r="S22" s="131"/>
      <c r="T22" s="131"/>
      <c r="U22" s="131"/>
      <c r="V22" s="131"/>
      <c r="W22" s="131"/>
      <c r="X22" s="131"/>
      <c r="Y22" s="131"/>
    </row>
    <row r="23" spans="1:25" ht="15.75" customHeight="1">
      <c r="A23" s="332" t="s">
        <v>40</v>
      </c>
      <c r="B23" s="117" t="s">
        <v>818</v>
      </c>
      <c r="C23" s="333" t="s">
        <v>819</v>
      </c>
      <c r="D23" s="334" t="s">
        <v>820</v>
      </c>
      <c r="E23" s="207"/>
      <c r="F23" s="207"/>
      <c r="G23" s="207"/>
      <c r="H23" s="207" t="s">
        <v>821</v>
      </c>
      <c r="I23" s="131"/>
      <c r="J23" s="131"/>
      <c r="K23" s="131"/>
      <c r="L23" s="131"/>
      <c r="M23" s="131"/>
      <c r="N23" s="131"/>
      <c r="O23" s="131"/>
      <c r="P23" s="131"/>
      <c r="Q23" s="131"/>
      <c r="R23" s="131"/>
      <c r="S23" s="131"/>
      <c r="T23" s="131"/>
      <c r="U23" s="131"/>
      <c r="V23" s="131"/>
      <c r="W23" s="131"/>
      <c r="X23" s="131"/>
      <c r="Y23" s="131"/>
    </row>
    <row r="24" spans="1:25" ht="15.75" customHeight="1">
      <c r="A24" s="332" t="s">
        <v>40</v>
      </c>
      <c r="B24" s="302"/>
      <c r="C24" s="301"/>
      <c r="D24" s="207" t="s">
        <v>170</v>
      </c>
      <c r="E24" s="207"/>
      <c r="F24" s="207"/>
      <c r="G24" s="207"/>
      <c r="H24" s="207"/>
      <c r="I24" s="131"/>
      <c r="J24" s="131"/>
      <c r="K24" s="131"/>
      <c r="L24" s="131"/>
      <c r="M24" s="131"/>
      <c r="N24" s="131"/>
      <c r="O24" s="131"/>
      <c r="P24" s="131"/>
      <c r="Q24" s="131"/>
      <c r="R24" s="131"/>
      <c r="S24" s="131"/>
      <c r="T24" s="131"/>
      <c r="U24" s="131"/>
      <c r="V24" s="131"/>
      <c r="W24" s="131"/>
      <c r="X24" s="131"/>
      <c r="Y24" s="131"/>
    </row>
    <row r="25" spans="1:25" ht="15.75" customHeight="1">
      <c r="A25" s="335" t="s">
        <v>92</v>
      </c>
      <c r="B25" s="336" t="s">
        <v>822</v>
      </c>
      <c r="C25" s="337" t="s">
        <v>823</v>
      </c>
      <c r="D25" s="308"/>
      <c r="E25" s="207"/>
      <c r="F25" s="207"/>
      <c r="G25" s="207"/>
      <c r="H25" s="207"/>
      <c r="I25" s="176"/>
      <c r="J25" s="131"/>
      <c r="K25" s="131"/>
      <c r="L25" s="131"/>
      <c r="M25" s="131"/>
      <c r="N25" s="131"/>
      <c r="O25" s="131"/>
      <c r="P25" s="131"/>
      <c r="Q25" s="131"/>
      <c r="R25" s="131"/>
      <c r="S25" s="131"/>
      <c r="T25" s="131"/>
      <c r="U25" s="131"/>
      <c r="V25" s="131"/>
      <c r="W25" s="131"/>
      <c r="X25" s="131"/>
      <c r="Y25" s="131"/>
    </row>
    <row r="26" spans="1:25" ht="15.75" customHeight="1">
      <c r="A26" s="338"/>
      <c r="B26" s="310"/>
      <c r="C26" s="311"/>
      <c r="D26" s="312"/>
      <c r="E26" s="312"/>
      <c r="F26" s="312"/>
      <c r="G26" s="312"/>
      <c r="H26" s="312"/>
      <c r="I26" s="207"/>
      <c r="J26" s="131"/>
      <c r="K26" s="131"/>
      <c r="L26" s="131"/>
      <c r="M26" s="131"/>
      <c r="N26" s="131"/>
      <c r="O26" s="131"/>
      <c r="P26" s="131"/>
      <c r="Q26" s="131"/>
      <c r="R26" s="131"/>
      <c r="S26" s="131"/>
      <c r="T26" s="131"/>
      <c r="U26" s="131"/>
      <c r="V26" s="131"/>
      <c r="W26" s="131"/>
      <c r="X26" s="131"/>
      <c r="Y26" s="131"/>
    </row>
    <row r="27" spans="1:25" ht="15.75" customHeight="1">
      <c r="A27" s="313" t="s">
        <v>824</v>
      </c>
      <c r="B27" s="318" t="s">
        <v>825</v>
      </c>
      <c r="C27" s="337" t="s">
        <v>826</v>
      </c>
      <c r="D27" s="339" t="s">
        <v>827</v>
      </c>
      <c r="E27" s="207"/>
      <c r="F27" s="176" t="s">
        <v>828</v>
      </c>
      <c r="G27" s="207"/>
      <c r="H27" s="207"/>
      <c r="I27" s="207"/>
      <c r="J27" s="131"/>
      <c r="K27" s="131"/>
      <c r="L27" s="131"/>
      <c r="M27" s="131"/>
      <c r="N27" s="131"/>
      <c r="O27" s="131"/>
      <c r="P27" s="131"/>
      <c r="Q27" s="131"/>
      <c r="R27" s="131"/>
      <c r="S27" s="131"/>
      <c r="T27" s="131"/>
      <c r="U27" s="131"/>
      <c r="V27" s="131"/>
      <c r="W27" s="131"/>
      <c r="X27" s="131"/>
      <c r="Y27" s="131"/>
    </row>
    <row r="28" spans="1:25" ht="15.75" customHeight="1">
      <c r="A28" s="340"/>
      <c r="B28" s="341"/>
      <c r="C28" s="319">
        <v>0.29166666666666669</v>
      </c>
      <c r="D28" s="225" t="s">
        <v>829</v>
      </c>
      <c r="E28" s="207"/>
      <c r="F28" s="207"/>
      <c r="G28" s="207"/>
      <c r="H28" s="207"/>
      <c r="I28" s="207"/>
      <c r="J28" s="131"/>
      <c r="K28" s="131"/>
      <c r="L28" s="131"/>
      <c r="M28" s="131"/>
      <c r="N28" s="131"/>
      <c r="O28" s="131"/>
      <c r="P28" s="131"/>
      <c r="Q28" s="131"/>
      <c r="R28" s="131"/>
      <c r="S28" s="131"/>
      <c r="T28" s="131"/>
      <c r="U28" s="131"/>
      <c r="V28" s="131"/>
      <c r="W28" s="131"/>
      <c r="X28" s="131"/>
      <c r="Y28" s="131"/>
    </row>
    <row r="29" spans="1:25" ht="15.75" customHeight="1">
      <c r="A29" s="340"/>
      <c r="B29" s="342"/>
      <c r="C29" s="319">
        <v>0.32291666666666669</v>
      </c>
      <c r="D29" s="207" t="s">
        <v>830</v>
      </c>
      <c r="E29" s="207"/>
      <c r="F29" s="207"/>
      <c r="G29" s="207"/>
      <c r="H29" s="207"/>
      <c r="I29" s="207"/>
      <c r="J29" s="131"/>
      <c r="K29" s="131"/>
      <c r="L29" s="131"/>
      <c r="M29" s="131"/>
      <c r="N29" s="131"/>
      <c r="O29" s="131"/>
      <c r="P29" s="131"/>
      <c r="Q29" s="131"/>
      <c r="R29" s="131"/>
      <c r="S29" s="131"/>
      <c r="T29" s="131"/>
      <c r="U29" s="131"/>
      <c r="V29" s="131"/>
      <c r="W29" s="131"/>
      <c r="X29" s="131"/>
      <c r="Y29" s="131"/>
    </row>
    <row r="30" spans="1:25" ht="15.75" customHeight="1">
      <c r="A30" s="340"/>
      <c r="B30" s="342"/>
      <c r="C30" s="343"/>
      <c r="D30" s="77" t="s">
        <v>831</v>
      </c>
      <c r="E30" s="207"/>
      <c r="F30" s="207"/>
      <c r="G30" s="207"/>
      <c r="H30" s="207"/>
      <c r="I30" s="207"/>
      <c r="J30" s="131"/>
      <c r="K30" s="131"/>
      <c r="L30" s="131"/>
      <c r="M30" s="131"/>
      <c r="N30" s="131"/>
      <c r="O30" s="131"/>
      <c r="P30" s="131"/>
      <c r="Q30" s="131"/>
      <c r="R30" s="131"/>
      <c r="S30" s="131"/>
      <c r="T30" s="131"/>
      <c r="U30" s="131"/>
      <c r="V30" s="131"/>
      <c r="W30" s="131"/>
      <c r="X30" s="131"/>
      <c r="Y30" s="131"/>
    </row>
    <row r="31" spans="1:25" ht="15.75" customHeight="1">
      <c r="A31" s="340"/>
      <c r="B31" s="344" t="s">
        <v>191</v>
      </c>
      <c r="C31" s="345"/>
      <c r="D31" s="77" t="s">
        <v>832</v>
      </c>
      <c r="E31" s="207"/>
      <c r="F31" s="207"/>
      <c r="G31" s="207"/>
      <c r="H31" s="207"/>
      <c r="I31" s="207"/>
      <c r="J31" s="131"/>
      <c r="K31" s="131"/>
      <c r="L31" s="131"/>
      <c r="M31" s="131"/>
      <c r="N31" s="131"/>
      <c r="O31" s="131"/>
      <c r="P31" s="131"/>
      <c r="Q31" s="131"/>
      <c r="R31" s="131"/>
      <c r="S31" s="131"/>
      <c r="T31" s="131"/>
      <c r="U31" s="131"/>
      <c r="V31" s="131"/>
      <c r="W31" s="131"/>
      <c r="X31" s="131"/>
      <c r="Y31" s="131"/>
    </row>
    <row r="32" spans="1:25" ht="15.75" customHeight="1">
      <c r="A32" s="346" t="s">
        <v>91</v>
      </c>
      <c r="B32" s="347" t="s">
        <v>833</v>
      </c>
      <c r="C32" s="319">
        <v>0.33333333333333331</v>
      </c>
      <c r="D32" s="339" t="s">
        <v>834</v>
      </c>
      <c r="E32" s="207"/>
      <c r="F32" s="207"/>
      <c r="G32" s="207"/>
      <c r="H32" s="207"/>
      <c r="I32" s="207"/>
      <c r="J32" s="131"/>
      <c r="K32" s="131"/>
      <c r="L32" s="131"/>
      <c r="M32" s="131"/>
      <c r="N32" s="131"/>
      <c r="O32" s="131"/>
      <c r="P32" s="131"/>
      <c r="Q32" s="131"/>
      <c r="R32" s="131"/>
      <c r="S32" s="131"/>
      <c r="T32" s="131"/>
      <c r="U32" s="131"/>
      <c r="V32" s="131"/>
      <c r="W32" s="131"/>
      <c r="X32" s="131"/>
      <c r="Y32" s="131"/>
    </row>
    <row r="33" spans="1:25" ht="15.75" customHeight="1">
      <c r="A33" s="340"/>
      <c r="B33" s="341"/>
      <c r="C33" s="319">
        <v>0.33333333333333331</v>
      </c>
      <c r="D33" s="339" t="s">
        <v>835</v>
      </c>
      <c r="E33" s="207"/>
      <c r="F33" s="207">
        <v>25</v>
      </c>
      <c r="G33" s="207"/>
      <c r="H33" s="207"/>
      <c r="I33" s="207"/>
      <c r="J33" s="131"/>
      <c r="K33" s="131"/>
      <c r="L33" s="131"/>
      <c r="M33" s="131"/>
      <c r="N33" s="131"/>
      <c r="O33" s="131"/>
      <c r="P33" s="131"/>
      <c r="Q33" s="131"/>
      <c r="R33" s="131"/>
      <c r="S33" s="131"/>
      <c r="T33" s="131"/>
      <c r="U33" s="131"/>
      <c r="V33" s="131"/>
      <c r="W33" s="131"/>
      <c r="X33" s="131"/>
      <c r="Y33" s="131"/>
    </row>
    <row r="34" spans="1:25" ht="15.75" customHeight="1">
      <c r="A34" s="348"/>
      <c r="B34" s="302"/>
      <c r="C34" s="319"/>
      <c r="D34" s="321" t="s">
        <v>836</v>
      </c>
      <c r="E34" s="207"/>
      <c r="F34" s="207"/>
      <c r="G34" s="207"/>
      <c r="H34" s="207"/>
      <c r="I34" s="207"/>
      <c r="J34" s="131"/>
      <c r="K34" s="131"/>
      <c r="L34" s="131"/>
      <c r="M34" s="131"/>
      <c r="N34" s="131"/>
      <c r="O34" s="131"/>
      <c r="P34" s="131"/>
      <c r="Q34" s="131"/>
      <c r="R34" s="131"/>
      <c r="S34" s="131"/>
      <c r="T34" s="131"/>
      <c r="U34" s="131"/>
      <c r="V34" s="131"/>
      <c r="W34" s="131"/>
      <c r="X34" s="131"/>
      <c r="Y34" s="131"/>
    </row>
    <row r="35" spans="1:25" ht="15.75" customHeight="1">
      <c r="A35" s="349"/>
      <c r="B35" s="302"/>
      <c r="C35" s="319">
        <v>0.45833333333333331</v>
      </c>
      <c r="D35" s="339" t="s">
        <v>837</v>
      </c>
      <c r="E35" s="302"/>
      <c r="F35" s="302"/>
      <c r="G35" s="302"/>
      <c r="H35" s="207"/>
      <c r="I35" s="207"/>
      <c r="J35" s="131"/>
      <c r="K35" s="131"/>
      <c r="L35" s="131"/>
      <c r="M35" s="131"/>
      <c r="N35" s="131"/>
      <c r="O35" s="131"/>
      <c r="P35" s="131"/>
      <c r="Q35" s="131"/>
      <c r="R35" s="131"/>
      <c r="S35" s="131"/>
      <c r="T35" s="131"/>
      <c r="U35" s="131"/>
      <c r="V35" s="131"/>
      <c r="W35" s="131"/>
      <c r="X35" s="131"/>
      <c r="Y35" s="131"/>
    </row>
    <row r="36" spans="1:25" ht="15.75" customHeight="1">
      <c r="A36" s="349"/>
      <c r="B36" s="302"/>
      <c r="C36" s="319"/>
      <c r="D36" s="339" t="s">
        <v>838</v>
      </c>
      <c r="E36" s="207"/>
      <c r="F36" s="207"/>
      <c r="G36" s="207"/>
      <c r="H36" s="207"/>
      <c r="I36" s="207"/>
      <c r="J36" s="131"/>
      <c r="K36" s="131"/>
      <c r="L36" s="131"/>
      <c r="M36" s="131"/>
      <c r="N36" s="131"/>
      <c r="O36" s="131"/>
      <c r="P36" s="131"/>
      <c r="Q36" s="131"/>
      <c r="R36" s="131"/>
      <c r="S36" s="131"/>
      <c r="T36" s="131"/>
      <c r="U36" s="131"/>
      <c r="V36" s="131"/>
      <c r="W36" s="131"/>
      <c r="X36" s="131"/>
      <c r="Y36" s="131"/>
    </row>
    <row r="37" spans="1:25" ht="15.75" customHeight="1">
      <c r="A37" s="299"/>
      <c r="B37" s="302"/>
      <c r="C37" s="319">
        <v>0.5</v>
      </c>
      <c r="D37" s="339" t="s">
        <v>839</v>
      </c>
      <c r="E37" s="207"/>
      <c r="F37" s="207">
        <v>35</v>
      </c>
      <c r="G37" s="207"/>
      <c r="H37" s="207"/>
      <c r="I37" s="207"/>
      <c r="J37" s="131"/>
      <c r="K37" s="131"/>
      <c r="L37" s="131"/>
      <c r="M37" s="131"/>
      <c r="N37" s="131"/>
      <c r="O37" s="131"/>
      <c r="P37" s="131"/>
      <c r="Q37" s="131"/>
      <c r="R37" s="131"/>
      <c r="S37" s="131"/>
      <c r="T37" s="131"/>
      <c r="U37" s="131"/>
      <c r="V37" s="131"/>
      <c r="W37" s="131"/>
      <c r="X37" s="131"/>
      <c r="Y37" s="131"/>
    </row>
    <row r="38" spans="1:25" ht="15.75" customHeight="1">
      <c r="A38" s="299"/>
      <c r="B38" s="302"/>
      <c r="C38" s="319">
        <v>0.54166666666666663</v>
      </c>
      <c r="D38" s="339" t="s">
        <v>840</v>
      </c>
      <c r="E38" s="207"/>
      <c r="F38" s="207"/>
      <c r="G38" s="207"/>
      <c r="H38" s="207"/>
      <c r="I38" s="207"/>
      <c r="J38" s="131"/>
      <c r="K38" s="131"/>
      <c r="L38" s="131"/>
      <c r="M38" s="131"/>
      <c r="N38" s="131"/>
      <c r="O38" s="131"/>
      <c r="P38" s="131"/>
      <c r="Q38" s="131"/>
      <c r="R38" s="131"/>
      <c r="S38" s="131"/>
      <c r="T38" s="131"/>
      <c r="U38" s="131"/>
      <c r="V38" s="131"/>
      <c r="W38" s="131"/>
      <c r="X38" s="131"/>
      <c r="Y38" s="131"/>
    </row>
    <row r="39" spans="1:25" ht="15.75" customHeight="1">
      <c r="A39" s="299"/>
      <c r="B39" s="302"/>
      <c r="C39" s="319"/>
      <c r="D39" s="350" t="s">
        <v>197</v>
      </c>
      <c r="E39" s="207"/>
      <c r="F39" s="207"/>
      <c r="G39" s="207"/>
      <c r="H39" s="207"/>
      <c r="I39" s="207"/>
      <c r="J39" s="131"/>
      <c r="K39" s="131"/>
      <c r="L39" s="131"/>
      <c r="M39" s="131"/>
      <c r="N39" s="131"/>
      <c r="O39" s="131"/>
      <c r="P39" s="131"/>
      <c r="Q39" s="131"/>
      <c r="R39" s="131"/>
      <c r="S39" s="131"/>
      <c r="T39" s="131"/>
      <c r="U39" s="131"/>
      <c r="V39" s="131"/>
      <c r="W39" s="131"/>
      <c r="X39" s="131"/>
      <c r="Y39" s="131"/>
    </row>
    <row r="40" spans="1:25" ht="15.75" customHeight="1">
      <c r="A40" s="299"/>
      <c r="B40" s="302"/>
      <c r="C40" s="319">
        <v>0.61458333333333337</v>
      </c>
      <c r="D40" s="339" t="s">
        <v>841</v>
      </c>
      <c r="E40" s="207"/>
      <c r="F40" s="207"/>
      <c r="G40" s="207"/>
      <c r="H40" s="207"/>
      <c r="I40" s="207"/>
      <c r="J40" s="131"/>
      <c r="K40" s="131"/>
      <c r="L40" s="131"/>
      <c r="M40" s="131"/>
      <c r="N40" s="131"/>
      <c r="O40" s="131"/>
      <c r="P40" s="131"/>
      <c r="Q40" s="131"/>
      <c r="R40" s="131"/>
      <c r="S40" s="131"/>
      <c r="T40" s="131"/>
      <c r="U40" s="131"/>
      <c r="V40" s="131"/>
      <c r="W40" s="131"/>
      <c r="X40" s="131"/>
      <c r="Y40" s="131"/>
    </row>
    <row r="41" spans="1:25" ht="15.75" customHeight="1">
      <c r="A41" s="299"/>
      <c r="B41" s="302"/>
      <c r="C41" s="319" t="s">
        <v>842</v>
      </c>
      <c r="D41" s="339" t="s">
        <v>843</v>
      </c>
      <c r="E41" s="207"/>
      <c r="F41" s="145" t="s">
        <v>844</v>
      </c>
      <c r="G41" s="207" t="s">
        <v>845</v>
      </c>
      <c r="H41" s="207"/>
      <c r="I41" s="207"/>
      <c r="J41" s="131"/>
      <c r="K41" s="131"/>
      <c r="L41" s="131"/>
      <c r="M41" s="131"/>
      <c r="N41" s="131"/>
      <c r="O41" s="131"/>
      <c r="P41" s="131"/>
      <c r="Q41" s="131"/>
      <c r="R41" s="131"/>
      <c r="S41" s="131"/>
      <c r="T41" s="131"/>
      <c r="U41" s="131"/>
      <c r="V41" s="131"/>
      <c r="W41" s="131"/>
      <c r="X41" s="131"/>
      <c r="Y41" s="131"/>
    </row>
    <row r="42" spans="1:25" ht="15.75" customHeight="1">
      <c r="A42" s="299"/>
      <c r="B42" s="302"/>
      <c r="C42" s="351">
        <v>0.6875</v>
      </c>
      <c r="D42" s="352" t="s">
        <v>846</v>
      </c>
      <c r="E42" s="207"/>
      <c r="F42" s="207"/>
      <c r="G42" s="207"/>
      <c r="H42" s="207"/>
      <c r="I42" s="207"/>
      <c r="J42" s="131"/>
      <c r="K42" s="131"/>
      <c r="L42" s="131"/>
      <c r="M42" s="131"/>
      <c r="N42" s="131"/>
      <c r="O42" s="131"/>
      <c r="P42" s="131"/>
      <c r="Q42" s="131"/>
      <c r="R42" s="131"/>
      <c r="S42" s="131"/>
      <c r="T42" s="131"/>
      <c r="U42" s="131"/>
      <c r="V42" s="131"/>
      <c r="W42" s="131"/>
      <c r="X42" s="131"/>
      <c r="Y42" s="131"/>
    </row>
    <row r="43" spans="1:25" ht="15.75" customHeight="1">
      <c r="A43" s="299"/>
      <c r="B43" s="302"/>
      <c r="C43" s="351">
        <v>0.70833333333333337</v>
      </c>
      <c r="D43" s="339" t="s">
        <v>847</v>
      </c>
      <c r="E43" s="207"/>
      <c r="F43" s="207"/>
      <c r="G43" s="207"/>
      <c r="H43" s="207"/>
      <c r="I43" s="176" t="s">
        <v>848</v>
      </c>
      <c r="J43" s="131"/>
      <c r="K43" s="131"/>
      <c r="L43" s="131"/>
      <c r="M43" s="131"/>
      <c r="N43" s="131"/>
      <c r="O43" s="131"/>
      <c r="P43" s="131"/>
      <c r="Q43" s="131"/>
      <c r="R43" s="131"/>
      <c r="S43" s="131"/>
      <c r="T43" s="131"/>
      <c r="U43" s="131"/>
      <c r="V43" s="131"/>
      <c r="W43" s="131"/>
      <c r="X43" s="131"/>
      <c r="Y43" s="131"/>
    </row>
    <row r="44" spans="1:25" ht="15.75" customHeight="1">
      <c r="A44" s="299"/>
      <c r="B44" s="302"/>
      <c r="C44" s="319">
        <v>0.70833333333333337</v>
      </c>
      <c r="D44" s="339" t="s">
        <v>849</v>
      </c>
      <c r="E44" s="207"/>
      <c r="F44" s="207"/>
      <c r="G44" s="207"/>
      <c r="H44" s="207"/>
      <c r="I44" s="207"/>
      <c r="J44" s="131"/>
      <c r="K44" s="131"/>
      <c r="L44" s="131"/>
      <c r="M44" s="131"/>
      <c r="N44" s="131"/>
      <c r="O44" s="131"/>
      <c r="P44" s="131"/>
      <c r="Q44" s="131"/>
      <c r="R44" s="131"/>
      <c r="S44" s="131"/>
      <c r="T44" s="131"/>
      <c r="U44" s="131"/>
      <c r="V44" s="131"/>
      <c r="W44" s="131"/>
      <c r="X44" s="131"/>
      <c r="Y44" s="131"/>
    </row>
    <row r="45" spans="1:25" ht="15.75" customHeight="1">
      <c r="A45" s="299"/>
      <c r="B45" s="302"/>
      <c r="C45" s="315">
        <v>0.70833333333333337</v>
      </c>
      <c r="D45" s="339" t="s">
        <v>850</v>
      </c>
      <c r="E45" s="207"/>
      <c r="F45" s="207"/>
      <c r="G45" s="207"/>
      <c r="H45" s="207"/>
      <c r="I45" s="207"/>
      <c r="J45" s="131"/>
      <c r="K45" s="131"/>
      <c r="L45" s="131"/>
      <c r="M45" s="131"/>
      <c r="N45" s="131"/>
      <c r="O45" s="131"/>
      <c r="P45" s="131"/>
      <c r="Q45" s="131"/>
      <c r="R45" s="131"/>
      <c r="S45" s="131"/>
      <c r="T45" s="131"/>
      <c r="U45" s="131"/>
      <c r="V45" s="131"/>
      <c r="W45" s="131"/>
      <c r="X45" s="131"/>
      <c r="Y45" s="131"/>
    </row>
    <row r="46" spans="1:25" ht="15.75" customHeight="1">
      <c r="A46" s="299"/>
      <c r="B46" s="302"/>
      <c r="C46" s="315" t="s">
        <v>851</v>
      </c>
      <c r="D46" s="339" t="s">
        <v>852</v>
      </c>
      <c r="E46" s="207"/>
      <c r="F46" s="207"/>
      <c r="G46" s="207"/>
      <c r="H46" s="207"/>
      <c r="I46" s="207"/>
      <c r="J46" s="131"/>
      <c r="K46" s="131"/>
      <c r="L46" s="131"/>
      <c r="M46" s="131"/>
      <c r="N46" s="131"/>
      <c r="O46" s="131"/>
      <c r="P46" s="131"/>
      <c r="Q46" s="131"/>
      <c r="R46" s="131"/>
      <c r="S46" s="131"/>
      <c r="T46" s="131"/>
      <c r="U46" s="131"/>
      <c r="V46" s="131"/>
      <c r="W46" s="131"/>
      <c r="X46" s="131"/>
      <c r="Y46" s="131"/>
    </row>
    <row r="47" spans="1:25" ht="15.75" customHeight="1">
      <c r="A47" s="299"/>
      <c r="B47" s="302"/>
      <c r="C47" s="319">
        <v>0.72916666666666663</v>
      </c>
      <c r="D47" s="352" t="s">
        <v>853</v>
      </c>
      <c r="E47" s="207"/>
      <c r="F47" s="207"/>
      <c r="G47" s="207"/>
      <c r="H47" s="207"/>
      <c r="I47" s="207"/>
      <c r="J47" s="131"/>
      <c r="K47" s="131"/>
      <c r="L47" s="131"/>
      <c r="M47" s="131"/>
      <c r="N47" s="131"/>
      <c r="O47" s="131"/>
      <c r="P47" s="131"/>
      <c r="Q47" s="131"/>
      <c r="R47" s="131"/>
      <c r="S47" s="131"/>
      <c r="T47" s="131"/>
      <c r="U47" s="131"/>
      <c r="V47" s="131"/>
      <c r="W47" s="131"/>
      <c r="X47" s="131"/>
      <c r="Y47" s="131"/>
    </row>
    <row r="48" spans="1:25" ht="15.75" customHeight="1">
      <c r="A48" s="299"/>
      <c r="B48" s="302"/>
      <c r="C48" s="319">
        <v>0.75</v>
      </c>
      <c r="D48" s="339" t="s">
        <v>854</v>
      </c>
      <c r="E48" s="207"/>
      <c r="F48" s="207"/>
      <c r="G48" s="207"/>
      <c r="H48" s="207"/>
      <c r="I48" s="207"/>
      <c r="J48" s="131"/>
      <c r="K48" s="131"/>
      <c r="L48" s="131"/>
      <c r="M48" s="131"/>
      <c r="N48" s="131"/>
      <c r="O48" s="131"/>
      <c r="P48" s="131"/>
      <c r="Q48" s="131"/>
      <c r="R48" s="131"/>
      <c r="S48" s="131"/>
      <c r="T48" s="131"/>
      <c r="U48" s="131"/>
      <c r="V48" s="131"/>
      <c r="W48" s="131"/>
      <c r="X48" s="131"/>
      <c r="Y48" s="131"/>
    </row>
    <row r="49" spans="1:25" ht="15.75" customHeight="1">
      <c r="A49" s="299"/>
      <c r="B49" s="302"/>
      <c r="C49" s="319">
        <v>0.77083333333333337</v>
      </c>
      <c r="D49" s="339" t="s">
        <v>855</v>
      </c>
      <c r="E49" s="207"/>
      <c r="F49" s="207"/>
      <c r="G49" s="207"/>
      <c r="H49" s="207"/>
      <c r="I49" s="207"/>
      <c r="J49" s="131"/>
      <c r="K49" s="131"/>
      <c r="L49" s="131"/>
      <c r="M49" s="131"/>
      <c r="N49" s="131"/>
      <c r="O49" s="131"/>
      <c r="P49" s="131"/>
      <c r="Q49" s="131"/>
      <c r="R49" s="131"/>
      <c r="S49" s="131"/>
      <c r="T49" s="131"/>
      <c r="U49" s="131"/>
      <c r="V49" s="131"/>
      <c r="W49" s="131"/>
      <c r="X49" s="131"/>
      <c r="Y49" s="131"/>
    </row>
    <row r="50" spans="1:25" ht="15.75" customHeight="1">
      <c r="A50" s="299"/>
      <c r="B50" s="302"/>
      <c r="C50" s="319">
        <v>0.8125</v>
      </c>
      <c r="D50" s="353" t="s">
        <v>856</v>
      </c>
      <c r="E50" s="207"/>
      <c r="F50" s="207"/>
      <c r="G50" s="207"/>
      <c r="H50" s="207"/>
      <c r="I50" s="176" t="s">
        <v>857</v>
      </c>
      <c r="J50" s="131"/>
      <c r="K50" s="131"/>
      <c r="L50" s="131"/>
      <c r="M50" s="131"/>
      <c r="N50" s="131"/>
      <c r="O50" s="131"/>
      <c r="P50" s="131"/>
      <c r="Q50" s="131"/>
      <c r="R50" s="131"/>
      <c r="S50" s="131"/>
      <c r="T50" s="131"/>
      <c r="U50" s="131"/>
      <c r="V50" s="131"/>
      <c r="W50" s="131"/>
      <c r="X50" s="131"/>
      <c r="Y50" s="131"/>
    </row>
    <row r="51" spans="1:25" ht="15.75" customHeight="1">
      <c r="A51" s="349"/>
      <c r="B51" s="302"/>
      <c r="C51" s="319">
        <v>0.82291666666666663</v>
      </c>
      <c r="D51" s="352" t="s">
        <v>858</v>
      </c>
      <c r="E51" s="207"/>
      <c r="F51" s="207"/>
      <c r="G51" s="207"/>
      <c r="H51" s="207"/>
      <c r="I51" s="207"/>
      <c r="J51" s="131"/>
      <c r="K51" s="131"/>
      <c r="L51" s="131"/>
      <c r="M51" s="131"/>
      <c r="N51" s="131"/>
      <c r="O51" s="131"/>
      <c r="P51" s="131"/>
      <c r="Q51" s="131"/>
      <c r="R51" s="131"/>
      <c r="S51" s="131"/>
      <c r="T51" s="131"/>
      <c r="U51" s="131"/>
      <c r="V51" s="131"/>
      <c r="W51" s="131"/>
      <c r="X51" s="131"/>
      <c r="Y51" s="131"/>
    </row>
    <row r="52" spans="1:25" ht="15.75" customHeight="1">
      <c r="A52" s="299"/>
      <c r="B52" s="302"/>
      <c r="C52" s="319">
        <v>0.83333333333333337</v>
      </c>
      <c r="D52" s="207" t="s">
        <v>859</v>
      </c>
      <c r="E52" s="207"/>
      <c r="F52" s="207"/>
      <c r="G52" s="207"/>
      <c r="H52" s="207"/>
      <c r="I52" s="207"/>
      <c r="J52" s="131"/>
      <c r="K52" s="131"/>
      <c r="L52" s="131"/>
      <c r="M52" s="131"/>
      <c r="N52" s="131"/>
      <c r="O52" s="131"/>
      <c r="P52" s="131"/>
      <c r="Q52" s="131"/>
      <c r="R52" s="131"/>
      <c r="S52" s="131"/>
      <c r="T52" s="131"/>
      <c r="U52" s="131"/>
      <c r="V52" s="131"/>
      <c r="W52" s="131"/>
      <c r="X52" s="131"/>
      <c r="Y52" s="131"/>
    </row>
    <row r="53" spans="1:25" ht="15.75" customHeight="1">
      <c r="A53" s="340"/>
      <c r="B53" s="354"/>
      <c r="C53" s="303"/>
      <c r="D53" s="207"/>
      <c r="E53" s="207"/>
      <c r="F53" s="207"/>
      <c r="G53" s="207"/>
      <c r="H53" s="207"/>
      <c r="I53" s="207"/>
      <c r="J53" s="131"/>
      <c r="K53" s="131"/>
      <c r="L53" s="131"/>
      <c r="M53" s="131"/>
      <c r="N53" s="131"/>
      <c r="O53" s="131"/>
      <c r="P53" s="131"/>
      <c r="Q53" s="131"/>
      <c r="R53" s="131"/>
      <c r="S53" s="131"/>
      <c r="T53" s="131"/>
      <c r="U53" s="131"/>
      <c r="V53" s="131"/>
      <c r="W53" s="131"/>
      <c r="X53" s="131"/>
      <c r="Y53" s="131"/>
    </row>
    <row r="54" spans="1:25" ht="8.25" customHeight="1">
      <c r="A54" s="829"/>
      <c r="B54" s="813"/>
      <c r="C54" s="813"/>
      <c r="D54" s="814"/>
      <c r="E54" s="207"/>
      <c r="F54" s="207"/>
      <c r="G54" s="207"/>
      <c r="H54" s="207"/>
      <c r="I54" s="207"/>
      <c r="J54" s="131"/>
      <c r="K54" s="131"/>
      <c r="L54" s="131"/>
      <c r="M54" s="131"/>
      <c r="N54" s="131"/>
      <c r="O54" s="131"/>
      <c r="P54" s="131"/>
      <c r="Q54" s="131"/>
      <c r="R54" s="131"/>
      <c r="S54" s="131"/>
      <c r="T54" s="131"/>
      <c r="U54" s="131"/>
      <c r="V54" s="131"/>
      <c r="W54" s="131"/>
      <c r="X54" s="131"/>
      <c r="Y54" s="131"/>
    </row>
    <row r="55" spans="1:25" ht="15.75" customHeight="1">
      <c r="A55" s="340"/>
      <c r="B55" s="354"/>
      <c r="C55" s="303"/>
      <c r="D55" s="207"/>
      <c r="E55" s="207"/>
      <c r="F55" s="207"/>
      <c r="G55" s="207"/>
      <c r="H55" s="207"/>
      <c r="I55" s="207"/>
      <c r="J55" s="131"/>
      <c r="K55" s="131"/>
      <c r="L55" s="131"/>
      <c r="M55" s="131"/>
      <c r="N55" s="131"/>
      <c r="O55" s="131"/>
      <c r="P55" s="131"/>
      <c r="Q55" s="131"/>
      <c r="R55" s="131"/>
      <c r="S55" s="131"/>
      <c r="T55" s="131"/>
      <c r="U55" s="131"/>
      <c r="V55" s="131"/>
      <c r="W55" s="131"/>
      <c r="X55" s="131"/>
      <c r="Y55" s="131"/>
    </row>
    <row r="56" spans="1:25" ht="15.75" customHeight="1">
      <c r="A56" s="355">
        <v>43897</v>
      </c>
      <c r="B56" s="356" t="s">
        <v>860</v>
      </c>
      <c r="C56" s="357">
        <v>0.28125</v>
      </c>
      <c r="D56" s="298" t="s">
        <v>861</v>
      </c>
      <c r="E56" s="302"/>
      <c r="F56" s="295"/>
      <c r="G56" s="207"/>
      <c r="H56" s="207"/>
      <c r="I56" s="207" t="s">
        <v>862</v>
      </c>
      <c r="J56" s="131"/>
      <c r="K56" s="131"/>
      <c r="L56" s="131"/>
      <c r="M56" s="131"/>
      <c r="N56" s="131"/>
      <c r="O56" s="131"/>
      <c r="P56" s="131"/>
      <c r="Q56" s="131"/>
      <c r="R56" s="131"/>
      <c r="S56" s="131"/>
      <c r="T56" s="131"/>
      <c r="U56" s="131"/>
      <c r="V56" s="131"/>
      <c r="W56" s="131"/>
      <c r="X56" s="131"/>
      <c r="Y56" s="131"/>
    </row>
    <row r="57" spans="1:25" ht="15.75" customHeight="1">
      <c r="A57" s="358" t="s">
        <v>863</v>
      </c>
      <c r="B57" s="302"/>
      <c r="C57" s="319">
        <v>0.29166666666666669</v>
      </c>
      <c r="D57" s="303" t="s">
        <v>864</v>
      </c>
      <c r="E57" s="285"/>
      <c r="F57" s="302">
        <v>95</v>
      </c>
      <c r="G57" s="207"/>
      <c r="H57" s="207"/>
      <c r="I57" s="207"/>
      <c r="J57" s="131"/>
      <c r="K57" s="131"/>
      <c r="L57" s="131"/>
      <c r="M57" s="131"/>
      <c r="N57" s="131"/>
      <c r="O57" s="131"/>
      <c r="P57" s="131"/>
      <c r="Q57" s="131"/>
      <c r="R57" s="131"/>
      <c r="S57" s="131"/>
      <c r="T57" s="131"/>
      <c r="U57" s="131"/>
      <c r="V57" s="131"/>
      <c r="W57" s="131"/>
      <c r="X57" s="131"/>
      <c r="Y57" s="131"/>
    </row>
    <row r="58" spans="1:25" ht="15.75" customHeight="1">
      <c r="A58" s="348"/>
      <c r="B58" s="302"/>
      <c r="C58" s="319">
        <v>0.3125</v>
      </c>
      <c r="D58" s="207" t="s">
        <v>865</v>
      </c>
      <c r="E58" s="302"/>
      <c r="F58" s="302"/>
      <c r="G58" s="207"/>
      <c r="H58" s="207"/>
      <c r="I58" s="207"/>
      <c r="J58" s="131"/>
      <c r="K58" s="131"/>
      <c r="L58" s="131"/>
      <c r="M58" s="131"/>
      <c r="N58" s="131"/>
      <c r="O58" s="131"/>
      <c r="P58" s="131"/>
      <c r="Q58" s="131"/>
      <c r="R58" s="131"/>
      <c r="S58" s="131"/>
      <c r="T58" s="131"/>
      <c r="U58" s="131"/>
      <c r="V58" s="131"/>
      <c r="W58" s="131"/>
      <c r="X58" s="131"/>
      <c r="Y58" s="131"/>
    </row>
    <row r="59" spans="1:25" ht="15.75" customHeight="1">
      <c r="A59" s="349"/>
      <c r="B59" s="302"/>
      <c r="C59" s="319">
        <v>0.33333333333333331</v>
      </c>
      <c r="D59" s="207" t="s">
        <v>866</v>
      </c>
      <c r="E59" s="302"/>
      <c r="F59" s="302"/>
      <c r="G59" s="207"/>
      <c r="H59" s="207"/>
      <c r="I59" s="207"/>
      <c r="J59" s="131"/>
      <c r="K59" s="131"/>
      <c r="L59" s="131"/>
      <c r="M59" s="131"/>
      <c r="N59" s="131"/>
      <c r="O59" s="131"/>
      <c r="P59" s="131"/>
      <c r="Q59" s="131"/>
      <c r="R59" s="131"/>
      <c r="S59" s="131"/>
      <c r="T59" s="131"/>
      <c r="U59" s="131"/>
      <c r="V59" s="131"/>
      <c r="W59" s="131"/>
      <c r="X59" s="131"/>
      <c r="Y59" s="131"/>
    </row>
    <row r="60" spans="1:25" ht="15.75" customHeight="1">
      <c r="A60" s="349"/>
      <c r="B60" s="302"/>
      <c r="C60" s="359">
        <v>0.375</v>
      </c>
      <c r="D60" s="207" t="s">
        <v>867</v>
      </c>
      <c r="E60" s="302"/>
      <c r="F60" s="302"/>
      <c r="G60" s="207"/>
      <c r="H60" s="207"/>
      <c r="I60" s="207"/>
      <c r="J60" s="131"/>
      <c r="K60" s="131"/>
      <c r="L60" s="131"/>
      <c r="M60" s="131"/>
      <c r="N60" s="131"/>
      <c r="O60" s="131"/>
      <c r="P60" s="131"/>
      <c r="Q60" s="131"/>
      <c r="R60" s="131"/>
      <c r="S60" s="131"/>
      <c r="T60" s="131"/>
      <c r="U60" s="131"/>
      <c r="V60" s="131"/>
      <c r="W60" s="131"/>
      <c r="X60" s="131"/>
      <c r="Y60" s="131"/>
    </row>
    <row r="61" spans="1:25" ht="15.75" customHeight="1">
      <c r="A61" s="349"/>
      <c r="B61" s="302"/>
      <c r="C61" s="359">
        <v>0.39583333333333331</v>
      </c>
      <c r="D61" s="207" t="s">
        <v>868</v>
      </c>
      <c r="E61" s="302"/>
      <c r="F61" s="302"/>
      <c r="G61" s="207"/>
      <c r="H61" s="207"/>
      <c r="I61" s="207"/>
      <c r="J61" s="131"/>
      <c r="K61" s="131"/>
      <c r="L61" s="131"/>
      <c r="M61" s="131"/>
      <c r="N61" s="131"/>
      <c r="O61" s="131"/>
      <c r="P61" s="131"/>
      <c r="Q61" s="131"/>
      <c r="R61" s="131"/>
      <c r="S61" s="131"/>
      <c r="T61" s="131"/>
      <c r="U61" s="131"/>
      <c r="V61" s="131"/>
      <c r="W61" s="131"/>
      <c r="X61" s="131"/>
      <c r="Y61" s="131"/>
    </row>
    <row r="62" spans="1:25" ht="15.75" customHeight="1">
      <c r="A62" s="349"/>
      <c r="B62" s="302"/>
      <c r="C62" s="360">
        <v>0.45833333333333331</v>
      </c>
      <c r="D62" s="302" t="s">
        <v>869</v>
      </c>
      <c r="E62" s="302"/>
      <c r="F62" s="302"/>
      <c r="G62" s="207"/>
      <c r="H62" s="207"/>
      <c r="I62" s="207"/>
      <c r="J62" s="131"/>
      <c r="K62" s="131"/>
      <c r="L62" s="131"/>
      <c r="M62" s="131"/>
      <c r="N62" s="131"/>
      <c r="O62" s="131"/>
      <c r="P62" s="131"/>
      <c r="Q62" s="131"/>
      <c r="R62" s="131"/>
      <c r="S62" s="131"/>
      <c r="T62" s="131"/>
      <c r="U62" s="131"/>
      <c r="V62" s="131"/>
      <c r="W62" s="131"/>
      <c r="X62" s="131"/>
      <c r="Y62" s="131"/>
    </row>
    <row r="63" spans="1:25" ht="15.75" customHeight="1">
      <c r="A63" s="361"/>
      <c r="B63" s="207"/>
      <c r="C63" s="337" t="s">
        <v>870</v>
      </c>
      <c r="D63" s="207" t="s">
        <v>871</v>
      </c>
      <c r="E63" s="302"/>
      <c r="F63" s="302"/>
      <c r="G63" s="207"/>
      <c r="H63" s="207"/>
      <c r="I63" s="207"/>
      <c r="J63" s="131"/>
      <c r="K63" s="131"/>
      <c r="L63" s="131"/>
      <c r="M63" s="131"/>
      <c r="N63" s="131"/>
      <c r="O63" s="131"/>
      <c r="P63" s="131"/>
      <c r="Q63" s="131"/>
      <c r="R63" s="131"/>
      <c r="S63" s="131"/>
      <c r="T63" s="131"/>
      <c r="U63" s="131"/>
      <c r="V63" s="131"/>
      <c r="W63" s="131"/>
      <c r="X63" s="131"/>
      <c r="Y63" s="131"/>
    </row>
    <row r="64" spans="1:25" ht="15.75" customHeight="1">
      <c r="A64" s="361"/>
      <c r="B64" s="207"/>
      <c r="C64" s="319"/>
      <c r="D64" s="142" t="s">
        <v>872</v>
      </c>
      <c r="E64" s="302"/>
      <c r="F64" s="302"/>
      <c r="G64" s="207"/>
      <c r="H64" s="207"/>
      <c r="I64" s="207"/>
      <c r="J64" s="131"/>
      <c r="K64" s="131"/>
      <c r="L64" s="131"/>
      <c r="M64" s="131"/>
      <c r="N64" s="131"/>
      <c r="O64" s="131"/>
      <c r="P64" s="131"/>
      <c r="Q64" s="131"/>
      <c r="R64" s="131"/>
      <c r="S64" s="131"/>
      <c r="T64" s="131"/>
      <c r="U64" s="131"/>
      <c r="V64" s="131"/>
      <c r="W64" s="131"/>
      <c r="X64" s="131"/>
      <c r="Y64" s="131"/>
    </row>
    <row r="65" spans="1:25" ht="15.75" customHeight="1">
      <c r="A65" s="361"/>
      <c r="B65" s="207"/>
      <c r="C65" s="315"/>
      <c r="E65" s="302"/>
      <c r="F65" s="302"/>
      <c r="G65" s="207"/>
      <c r="H65" s="207"/>
      <c r="I65" s="207"/>
      <c r="J65" s="131"/>
      <c r="K65" s="131"/>
      <c r="L65" s="131"/>
      <c r="M65" s="131"/>
      <c r="N65" s="131"/>
      <c r="O65" s="131"/>
      <c r="P65" s="131"/>
      <c r="Q65" s="131"/>
      <c r="R65" s="131"/>
      <c r="S65" s="131"/>
      <c r="T65" s="131"/>
      <c r="U65" s="131"/>
      <c r="V65" s="131"/>
      <c r="W65" s="131"/>
      <c r="X65" s="131"/>
      <c r="Y65" s="131"/>
    </row>
    <row r="66" spans="1:25" ht="15.75" customHeight="1">
      <c r="A66" s="361"/>
      <c r="B66" s="207"/>
      <c r="C66" s="319">
        <v>0.47916666666666669</v>
      </c>
      <c r="D66" s="207" t="s">
        <v>873</v>
      </c>
      <c r="E66" s="302"/>
      <c r="F66" s="302"/>
      <c r="G66" s="207"/>
      <c r="H66" s="207"/>
      <c r="I66" s="207"/>
      <c r="J66" s="131"/>
      <c r="K66" s="131"/>
      <c r="L66" s="131"/>
      <c r="M66" s="131"/>
      <c r="N66" s="131"/>
      <c r="O66" s="131"/>
      <c r="P66" s="131"/>
      <c r="Q66" s="131"/>
      <c r="R66" s="131"/>
      <c r="S66" s="131"/>
      <c r="T66" s="131"/>
      <c r="U66" s="131"/>
      <c r="V66" s="131"/>
      <c r="W66" s="131"/>
      <c r="X66" s="131"/>
      <c r="Y66" s="131"/>
    </row>
    <row r="67" spans="1:25" ht="15.75" customHeight="1">
      <c r="A67" s="361"/>
      <c r="B67" s="207"/>
      <c r="C67" s="319">
        <v>0.5625</v>
      </c>
      <c r="D67" s="207" t="s">
        <v>874</v>
      </c>
      <c r="E67" s="302"/>
      <c r="F67" s="302">
        <v>100</v>
      </c>
      <c r="G67" s="207"/>
      <c r="H67" s="207"/>
      <c r="I67" s="131"/>
      <c r="J67" s="131"/>
      <c r="K67" s="131"/>
      <c r="L67" s="131"/>
      <c r="M67" s="131"/>
      <c r="N67" s="131"/>
      <c r="O67" s="131"/>
      <c r="P67" s="131"/>
      <c r="Q67" s="131"/>
      <c r="R67" s="131"/>
      <c r="S67" s="131"/>
      <c r="T67" s="131"/>
      <c r="U67" s="131"/>
      <c r="V67" s="131"/>
      <c r="W67" s="131"/>
      <c r="X67" s="131"/>
      <c r="Y67" s="131"/>
    </row>
    <row r="68" spans="1:25" ht="15.75" customHeight="1">
      <c r="A68" s="361"/>
      <c r="B68" s="207"/>
      <c r="C68" s="362" t="s">
        <v>875</v>
      </c>
      <c r="D68" s="207" t="s">
        <v>876</v>
      </c>
      <c r="E68" s="302"/>
      <c r="F68" s="302"/>
      <c r="G68" s="302"/>
      <c r="H68" s="302"/>
      <c r="I68" s="363"/>
      <c r="J68" s="131"/>
      <c r="K68" s="131"/>
      <c r="L68" s="131"/>
      <c r="M68" s="131"/>
      <c r="N68" s="131"/>
      <c r="O68" s="131"/>
      <c r="P68" s="131"/>
      <c r="Q68" s="131"/>
      <c r="R68" s="131"/>
      <c r="S68" s="131"/>
      <c r="T68" s="131"/>
      <c r="U68" s="131"/>
      <c r="V68" s="131"/>
      <c r="W68" s="131"/>
      <c r="X68" s="131"/>
      <c r="Y68" s="131"/>
    </row>
    <row r="69" spans="1:25" ht="15.75" customHeight="1">
      <c r="A69" s="361"/>
      <c r="B69" s="207"/>
      <c r="C69" s="319">
        <v>0.72916666666666663</v>
      </c>
      <c r="D69" s="176" t="s">
        <v>877</v>
      </c>
      <c r="E69" s="323"/>
      <c r="F69" s="323"/>
      <c r="G69" s="302"/>
      <c r="H69" s="302"/>
      <c r="I69" s="302"/>
      <c r="J69" s="131"/>
      <c r="K69" s="131"/>
      <c r="L69" s="131"/>
      <c r="M69" s="131"/>
      <c r="N69" s="131"/>
      <c r="O69" s="131"/>
      <c r="P69" s="131"/>
      <c r="Q69" s="131"/>
      <c r="R69" s="131"/>
      <c r="S69" s="131"/>
      <c r="T69" s="131"/>
      <c r="U69" s="131"/>
      <c r="V69" s="131"/>
      <c r="W69" s="131"/>
      <c r="X69" s="131"/>
      <c r="Y69" s="131"/>
    </row>
    <row r="70" spans="1:25" ht="15.75" customHeight="1">
      <c r="A70" s="348"/>
      <c r="B70" s="302"/>
      <c r="C70" s="319">
        <v>0.82291666666666663</v>
      </c>
      <c r="D70" s="176" t="s">
        <v>878</v>
      </c>
      <c r="E70" s="323"/>
      <c r="F70" s="323"/>
      <c r="G70" s="302"/>
      <c r="H70" s="302"/>
      <c r="I70" s="302"/>
      <c r="J70" s="131"/>
      <c r="K70" s="131"/>
      <c r="L70" s="131"/>
      <c r="M70" s="131"/>
      <c r="N70" s="131"/>
      <c r="O70" s="131"/>
      <c r="P70" s="131"/>
      <c r="Q70" s="131"/>
      <c r="R70" s="131"/>
      <c r="S70" s="131"/>
      <c r="T70" s="131"/>
      <c r="U70" s="131"/>
      <c r="V70" s="131"/>
      <c r="W70" s="131"/>
      <c r="X70" s="131"/>
      <c r="Y70" s="131"/>
    </row>
    <row r="71" spans="1:25" ht="15.75" customHeight="1">
      <c r="A71" s="364" t="s">
        <v>879</v>
      </c>
      <c r="B71" s="345"/>
      <c r="C71" s="319">
        <v>0.82291666666666663</v>
      </c>
      <c r="D71" s="365" t="s">
        <v>880</v>
      </c>
      <c r="E71" s="302"/>
      <c r="F71" s="302"/>
      <c r="G71" s="302"/>
      <c r="H71" s="302"/>
      <c r="I71" s="207"/>
      <c r="J71" s="131"/>
      <c r="K71" s="131"/>
      <c r="L71" s="131"/>
      <c r="M71" s="131"/>
      <c r="N71" s="131"/>
      <c r="O71" s="131"/>
      <c r="P71" s="131"/>
      <c r="Q71" s="131"/>
      <c r="R71" s="131"/>
      <c r="S71" s="131"/>
      <c r="T71" s="131"/>
      <c r="U71" s="131"/>
      <c r="V71" s="131"/>
      <c r="W71" s="131"/>
      <c r="X71" s="131"/>
      <c r="Y71" s="131"/>
    </row>
    <row r="72" spans="1:25" ht="15.75" customHeight="1">
      <c r="A72" s="366"/>
      <c r="B72" s="367"/>
      <c r="C72" s="319">
        <v>0.83333333333333337</v>
      </c>
      <c r="D72" s="365" t="s">
        <v>859</v>
      </c>
      <c r="E72" s="302"/>
      <c r="F72" s="302"/>
      <c r="G72" s="302"/>
      <c r="H72" s="302"/>
      <c r="I72" s="302"/>
      <c r="J72" s="131"/>
      <c r="K72" s="131"/>
      <c r="L72" s="131"/>
      <c r="M72" s="131"/>
      <c r="N72" s="131"/>
      <c r="O72" s="131"/>
      <c r="P72" s="131"/>
      <c r="Q72" s="131"/>
      <c r="R72" s="131"/>
      <c r="S72" s="131"/>
      <c r="T72" s="131"/>
      <c r="U72" s="131"/>
      <c r="V72" s="131"/>
      <c r="W72" s="131"/>
      <c r="X72" s="131"/>
      <c r="Y72" s="131"/>
    </row>
    <row r="73" spans="1:25" ht="15.75" customHeight="1">
      <c r="A73" s="349"/>
      <c r="B73" s="302"/>
      <c r="C73" s="303"/>
      <c r="D73" s="207"/>
      <c r="E73" s="302"/>
      <c r="F73" s="302"/>
      <c r="G73" s="302"/>
      <c r="H73" s="302"/>
      <c r="I73" s="302"/>
      <c r="J73" s="131"/>
      <c r="K73" s="131"/>
      <c r="L73" s="131"/>
      <c r="M73" s="131"/>
      <c r="N73" s="131"/>
      <c r="O73" s="131"/>
      <c r="P73" s="131"/>
      <c r="Q73" s="131"/>
      <c r="R73" s="131"/>
      <c r="S73" s="131"/>
      <c r="T73" s="131"/>
      <c r="U73" s="131"/>
      <c r="V73" s="131"/>
      <c r="W73" s="131"/>
      <c r="X73" s="131"/>
      <c r="Y73" s="131"/>
    </row>
    <row r="74" spans="1:25" ht="15.75" customHeight="1">
      <c r="A74" s="368">
        <v>43898</v>
      </c>
      <c r="B74" s="369" t="s">
        <v>881</v>
      </c>
      <c r="C74" s="319">
        <v>0.28125</v>
      </c>
      <c r="D74" s="207" t="s">
        <v>882</v>
      </c>
      <c r="E74" s="207"/>
      <c r="F74" s="207"/>
      <c r="G74" s="302"/>
      <c r="H74" s="302"/>
      <c r="I74" s="302"/>
      <c r="J74" s="131"/>
      <c r="K74" s="131"/>
      <c r="L74" s="131"/>
      <c r="M74" s="131"/>
      <c r="N74" s="131"/>
      <c r="O74" s="131"/>
      <c r="P74" s="131"/>
      <c r="Q74" s="131"/>
      <c r="R74" s="131"/>
      <c r="S74" s="131"/>
      <c r="T74" s="131"/>
      <c r="U74" s="131"/>
      <c r="V74" s="131"/>
      <c r="W74" s="131"/>
      <c r="X74" s="131"/>
      <c r="Y74" s="131"/>
    </row>
    <row r="75" spans="1:25" ht="15.75" customHeight="1">
      <c r="A75" s="358" t="s">
        <v>883</v>
      </c>
      <c r="B75" s="285"/>
      <c r="C75" s="319">
        <v>0.29166666666666669</v>
      </c>
      <c r="D75" s="207" t="s">
        <v>864</v>
      </c>
      <c r="E75" s="207"/>
      <c r="F75" s="207">
        <v>100</v>
      </c>
      <c r="G75" s="302"/>
      <c r="H75" s="302"/>
      <c r="I75" s="302"/>
      <c r="J75" s="131"/>
      <c r="K75" s="131"/>
      <c r="L75" s="131"/>
      <c r="M75" s="131"/>
      <c r="N75" s="131"/>
      <c r="O75" s="131"/>
      <c r="P75" s="131"/>
      <c r="Q75" s="131"/>
      <c r="R75" s="131"/>
      <c r="S75" s="131"/>
      <c r="T75" s="131"/>
      <c r="U75" s="131"/>
      <c r="V75" s="131"/>
      <c r="W75" s="131"/>
      <c r="X75" s="131"/>
      <c r="Y75" s="131"/>
    </row>
    <row r="76" spans="1:25" ht="15.75" customHeight="1">
      <c r="A76" s="348"/>
      <c r="B76" s="370"/>
      <c r="C76" s="319">
        <v>0.3125</v>
      </c>
      <c r="D76" s="371" t="s">
        <v>884</v>
      </c>
      <c r="E76" s="207"/>
      <c r="F76" s="207"/>
      <c r="G76" s="302"/>
      <c r="H76" s="302"/>
      <c r="I76" s="302"/>
      <c r="J76" s="131"/>
      <c r="K76" s="131"/>
      <c r="L76" s="131"/>
      <c r="M76" s="131"/>
      <c r="N76" s="131"/>
      <c r="O76" s="131"/>
      <c r="P76" s="131"/>
      <c r="Q76" s="131"/>
      <c r="R76" s="131"/>
      <c r="S76" s="131"/>
      <c r="T76" s="131"/>
      <c r="U76" s="131"/>
      <c r="V76" s="131"/>
      <c r="W76" s="131"/>
      <c r="X76" s="131"/>
      <c r="Y76" s="131"/>
    </row>
    <row r="77" spans="1:25" ht="15.75" customHeight="1">
      <c r="A77" s="349"/>
      <c r="B77" s="300"/>
      <c r="C77" s="319">
        <v>0.33333333333333331</v>
      </c>
      <c r="D77" s="207" t="s">
        <v>866</v>
      </c>
      <c r="E77" s="207"/>
      <c r="F77" s="207"/>
      <c r="G77" s="207"/>
      <c r="H77" s="207"/>
      <c r="I77" s="207"/>
      <c r="J77" s="131"/>
      <c r="K77" s="131"/>
      <c r="L77" s="131"/>
      <c r="M77" s="131"/>
      <c r="N77" s="131"/>
      <c r="O77" s="131"/>
      <c r="P77" s="131"/>
      <c r="Q77" s="131"/>
      <c r="R77" s="131"/>
      <c r="S77" s="131"/>
      <c r="T77" s="131"/>
      <c r="U77" s="131"/>
      <c r="V77" s="131"/>
      <c r="W77" s="131"/>
      <c r="X77" s="131"/>
      <c r="Y77" s="131"/>
    </row>
    <row r="78" spans="1:25" ht="15.75" customHeight="1">
      <c r="A78" s="361"/>
      <c r="B78" s="207"/>
      <c r="C78" s="319">
        <v>0.375</v>
      </c>
      <c r="D78" s="207" t="s">
        <v>869</v>
      </c>
      <c r="E78" s="207"/>
      <c r="F78" s="207"/>
      <c r="G78" s="207"/>
      <c r="H78" s="207"/>
      <c r="I78" s="207"/>
      <c r="J78" s="131"/>
      <c r="K78" s="131"/>
      <c r="L78" s="131"/>
      <c r="M78" s="131"/>
      <c r="N78" s="131"/>
      <c r="O78" s="131"/>
      <c r="P78" s="131"/>
      <c r="Q78" s="131"/>
      <c r="R78" s="131"/>
      <c r="S78" s="131"/>
      <c r="T78" s="131"/>
      <c r="U78" s="131"/>
      <c r="V78" s="131"/>
      <c r="W78" s="131"/>
      <c r="X78" s="131"/>
      <c r="Y78" s="131"/>
    </row>
    <row r="79" spans="1:25" ht="15.75" customHeight="1">
      <c r="A79" s="361"/>
      <c r="B79" s="372">
        <v>43898</v>
      </c>
      <c r="C79" s="373">
        <v>0.375</v>
      </c>
      <c r="D79" s="373" t="s">
        <v>242</v>
      </c>
      <c r="E79" s="374"/>
      <c r="F79" s="373"/>
      <c r="G79" s="207"/>
      <c r="H79" s="207"/>
      <c r="I79" s="207"/>
      <c r="J79" s="131"/>
      <c r="K79" s="131"/>
      <c r="L79" s="131"/>
      <c r="M79" s="131"/>
      <c r="N79" s="131"/>
      <c r="O79" s="131"/>
      <c r="P79" s="131"/>
      <c r="Q79" s="131"/>
      <c r="R79" s="131"/>
      <c r="S79" s="131"/>
      <c r="T79" s="131"/>
      <c r="U79" s="131"/>
      <c r="V79" s="131"/>
      <c r="W79" s="131"/>
      <c r="X79" s="131"/>
      <c r="Y79" s="131"/>
    </row>
    <row r="80" spans="1:25" ht="15.75" customHeight="1">
      <c r="A80" s="361"/>
      <c r="B80" s="207"/>
      <c r="C80" s="375"/>
      <c r="D80" s="308" t="s">
        <v>885</v>
      </c>
      <c r="E80" s="207"/>
      <c r="F80" s="176"/>
      <c r="G80" s="207"/>
      <c r="H80" s="207"/>
      <c r="I80" s="207"/>
      <c r="J80" s="131"/>
      <c r="K80" s="131"/>
      <c r="L80" s="131"/>
      <c r="M80" s="131"/>
      <c r="N80" s="131"/>
      <c r="O80" s="131"/>
      <c r="P80" s="131"/>
      <c r="Q80" s="131"/>
      <c r="R80" s="131"/>
      <c r="S80" s="131"/>
      <c r="T80" s="131"/>
      <c r="U80" s="131"/>
      <c r="V80" s="131"/>
      <c r="W80" s="131"/>
      <c r="X80" s="131"/>
      <c r="Y80" s="131"/>
    </row>
    <row r="81" spans="1:25" ht="15.75" customHeight="1">
      <c r="A81" s="361"/>
      <c r="B81" s="207"/>
      <c r="C81" s="375"/>
      <c r="D81" s="207" t="s">
        <v>886</v>
      </c>
      <c r="E81" s="207"/>
      <c r="F81" s="176"/>
      <c r="G81" s="207"/>
      <c r="H81" s="207"/>
      <c r="I81" s="207"/>
      <c r="J81" s="131"/>
      <c r="K81" s="131"/>
      <c r="L81" s="131"/>
      <c r="M81" s="131"/>
      <c r="N81" s="131"/>
      <c r="O81" s="131"/>
      <c r="P81" s="131"/>
      <c r="Q81" s="131"/>
      <c r="R81" s="131"/>
      <c r="S81" s="131"/>
      <c r="T81" s="131"/>
      <c r="U81" s="131"/>
      <c r="V81" s="131"/>
      <c r="W81" s="131"/>
      <c r="X81" s="131"/>
      <c r="Y81" s="131"/>
    </row>
    <row r="82" spans="1:25" ht="15.75" customHeight="1">
      <c r="A82" s="361"/>
      <c r="B82" s="207"/>
      <c r="C82" s="362" t="s">
        <v>887</v>
      </c>
      <c r="D82" s="207" t="s">
        <v>888</v>
      </c>
      <c r="E82" s="207"/>
      <c r="F82" s="176"/>
      <c r="G82" s="207"/>
      <c r="H82" s="207"/>
      <c r="I82" s="207"/>
      <c r="J82" s="131"/>
      <c r="K82" s="131"/>
      <c r="L82" s="131"/>
      <c r="M82" s="131"/>
      <c r="N82" s="131"/>
      <c r="O82" s="131"/>
      <c r="P82" s="131"/>
      <c r="Q82" s="131"/>
      <c r="R82" s="131"/>
      <c r="S82" s="131"/>
      <c r="T82" s="131"/>
      <c r="U82" s="131"/>
      <c r="V82" s="131"/>
      <c r="W82" s="131"/>
      <c r="X82" s="131"/>
      <c r="Y82" s="131"/>
    </row>
    <row r="83" spans="1:25" ht="15.75" customHeight="1">
      <c r="A83" s="361"/>
      <c r="B83" s="207"/>
      <c r="C83" s="319">
        <v>0.4375</v>
      </c>
      <c r="D83" s="365" t="s">
        <v>889</v>
      </c>
      <c r="E83" s="207"/>
      <c r="F83" s="207"/>
      <c r="G83" s="207" t="s">
        <v>890</v>
      </c>
      <c r="H83" s="207"/>
      <c r="I83" s="207"/>
      <c r="J83" s="131"/>
      <c r="K83" s="131"/>
      <c r="L83" s="131"/>
      <c r="M83" s="131"/>
      <c r="N83" s="131"/>
      <c r="O83" s="131"/>
      <c r="P83" s="131"/>
      <c r="Q83" s="131"/>
      <c r="R83" s="131"/>
      <c r="S83" s="131"/>
      <c r="T83" s="131"/>
      <c r="U83" s="131"/>
      <c r="V83" s="131"/>
      <c r="W83" s="131"/>
      <c r="X83" s="131"/>
      <c r="Y83" s="131"/>
    </row>
    <row r="84" spans="1:25" ht="15.75" customHeight="1">
      <c r="A84" s="361"/>
      <c r="B84" s="367"/>
      <c r="C84" s="360">
        <v>0.45833333333333331</v>
      </c>
      <c r="D84" s="131" t="s">
        <v>891</v>
      </c>
      <c r="E84" s="285"/>
      <c r="F84" s="207"/>
      <c r="G84" s="207"/>
      <c r="H84" s="207"/>
      <c r="I84" s="207"/>
      <c r="J84" s="131"/>
      <c r="K84" s="131"/>
      <c r="L84" s="131"/>
      <c r="M84" s="131"/>
      <c r="N84" s="131"/>
      <c r="O84" s="131"/>
      <c r="P84" s="131"/>
      <c r="Q84" s="131"/>
      <c r="R84" s="131"/>
      <c r="S84" s="131"/>
      <c r="T84" s="131"/>
      <c r="U84" s="131"/>
      <c r="V84" s="131"/>
      <c r="W84" s="131"/>
      <c r="X84" s="131"/>
      <c r="Y84" s="131"/>
    </row>
    <row r="85" spans="1:25" ht="15.75" customHeight="1">
      <c r="A85" s="361"/>
      <c r="B85" s="367"/>
      <c r="C85" s="360">
        <v>0.47916666666666669</v>
      </c>
      <c r="D85" s="207" t="s">
        <v>892</v>
      </c>
      <c r="E85" s="285"/>
      <c r="F85" s="207"/>
      <c r="G85" s="207"/>
      <c r="H85" s="207"/>
      <c r="I85" s="207"/>
      <c r="J85" s="131"/>
      <c r="K85" s="131"/>
      <c r="L85" s="131"/>
      <c r="M85" s="131"/>
      <c r="N85" s="131"/>
      <c r="O85" s="131"/>
      <c r="P85" s="131"/>
      <c r="Q85" s="131"/>
      <c r="R85" s="131"/>
      <c r="S85" s="131"/>
      <c r="T85" s="131"/>
      <c r="U85" s="131"/>
      <c r="V85" s="131"/>
      <c r="W85" s="131"/>
      <c r="X85" s="131"/>
      <c r="Y85" s="131"/>
    </row>
    <row r="86" spans="1:25" ht="15.75" customHeight="1">
      <c r="A86" s="361"/>
      <c r="B86" s="207"/>
      <c r="C86" s="360">
        <v>0.5</v>
      </c>
      <c r="D86" s="207" t="s">
        <v>874</v>
      </c>
      <c r="E86" s="207"/>
      <c r="F86" s="207">
        <v>100</v>
      </c>
      <c r="G86" s="207"/>
      <c r="H86" s="207"/>
      <c r="I86" s="207"/>
      <c r="J86" s="131"/>
      <c r="K86" s="131"/>
      <c r="L86" s="131"/>
      <c r="M86" s="131"/>
      <c r="N86" s="131"/>
      <c r="O86" s="131"/>
      <c r="P86" s="131"/>
      <c r="Q86" s="131"/>
      <c r="R86" s="131"/>
      <c r="S86" s="131"/>
      <c r="T86" s="131"/>
      <c r="U86" s="131"/>
      <c r="V86" s="131"/>
      <c r="W86" s="131"/>
      <c r="X86" s="131"/>
      <c r="Y86" s="131"/>
    </row>
    <row r="87" spans="1:25" ht="15.75" customHeight="1">
      <c r="A87" s="361"/>
      <c r="B87" s="376"/>
      <c r="C87" s="360">
        <v>0.54166666666666663</v>
      </c>
      <c r="D87" s="207" t="s">
        <v>893</v>
      </c>
      <c r="E87" s="207"/>
      <c r="F87" s="207"/>
      <c r="G87" s="207"/>
      <c r="H87" s="207"/>
      <c r="I87" s="207"/>
      <c r="J87" s="131"/>
      <c r="K87" s="131"/>
      <c r="L87" s="131"/>
      <c r="M87" s="131"/>
      <c r="N87" s="131"/>
      <c r="O87" s="131"/>
      <c r="P87" s="131"/>
      <c r="Q87" s="131"/>
      <c r="R87" s="131"/>
      <c r="S87" s="131"/>
      <c r="T87" s="131"/>
      <c r="U87" s="131"/>
      <c r="V87" s="131"/>
      <c r="W87" s="131"/>
      <c r="X87" s="131"/>
      <c r="Y87" s="131"/>
    </row>
    <row r="88" spans="1:25" ht="15.75" customHeight="1">
      <c r="A88" s="361"/>
      <c r="B88" s="207"/>
      <c r="C88" s="319">
        <v>0.64583333333333337</v>
      </c>
      <c r="D88" s="207" t="s">
        <v>889</v>
      </c>
      <c r="E88" s="207"/>
      <c r="F88" s="207"/>
      <c r="G88" s="207" t="s">
        <v>890</v>
      </c>
      <c r="H88" s="207"/>
      <c r="I88" s="207"/>
      <c r="J88" s="131"/>
      <c r="K88" s="131"/>
      <c r="L88" s="131"/>
      <c r="M88" s="131"/>
      <c r="N88" s="131"/>
      <c r="O88" s="131"/>
      <c r="P88" s="131"/>
      <c r="Q88" s="131"/>
      <c r="R88" s="131"/>
      <c r="S88" s="131"/>
      <c r="T88" s="131"/>
      <c r="U88" s="131"/>
      <c r="V88" s="131"/>
      <c r="W88" s="131"/>
      <c r="X88" s="131"/>
      <c r="Y88" s="131"/>
    </row>
    <row r="89" spans="1:25" ht="15.75" customHeight="1">
      <c r="A89" s="361"/>
      <c r="B89" s="207"/>
      <c r="C89" s="360">
        <v>0.66666666666666663</v>
      </c>
      <c r="D89" s="207" t="s">
        <v>894</v>
      </c>
      <c r="E89" s="207"/>
      <c r="F89" s="207"/>
      <c r="G89" s="207"/>
      <c r="H89" s="207"/>
      <c r="I89" s="207"/>
      <c r="J89" s="131"/>
      <c r="K89" s="131"/>
      <c r="L89" s="131"/>
      <c r="M89" s="131"/>
      <c r="N89" s="131"/>
      <c r="O89" s="131"/>
      <c r="P89" s="131"/>
      <c r="Q89" s="131"/>
      <c r="R89" s="131"/>
      <c r="S89" s="131"/>
      <c r="T89" s="131"/>
      <c r="U89" s="131"/>
      <c r="V89" s="131"/>
      <c r="W89" s="131"/>
      <c r="X89" s="131"/>
      <c r="Y89" s="131"/>
    </row>
    <row r="90" spans="1:25" ht="15.75" customHeight="1">
      <c r="A90" s="361"/>
      <c r="B90" s="207"/>
      <c r="C90" s="377" t="s">
        <v>895</v>
      </c>
      <c r="D90" s="207" t="s">
        <v>859</v>
      </c>
      <c r="E90" s="207"/>
      <c r="F90" s="207"/>
      <c r="G90" s="207"/>
      <c r="H90" s="207"/>
      <c r="I90" s="207"/>
      <c r="J90" s="131"/>
      <c r="K90" s="131"/>
      <c r="L90" s="131"/>
      <c r="M90" s="131"/>
      <c r="N90" s="131"/>
      <c r="O90" s="131"/>
      <c r="P90" s="131"/>
      <c r="Q90" s="131"/>
      <c r="R90" s="131"/>
      <c r="S90" s="131"/>
      <c r="T90" s="131"/>
      <c r="U90" s="131"/>
      <c r="V90" s="131"/>
      <c r="W90" s="131"/>
      <c r="X90" s="131"/>
      <c r="Y90" s="131"/>
    </row>
    <row r="91" spans="1:25" ht="6" customHeight="1">
      <c r="A91" s="361"/>
      <c r="B91" s="207"/>
      <c r="C91" s="207"/>
      <c r="D91" s="207"/>
      <c r="E91" s="207"/>
      <c r="F91" s="207"/>
      <c r="G91" s="207"/>
      <c r="H91" s="207"/>
      <c r="I91" s="207"/>
      <c r="J91" s="131"/>
      <c r="K91" s="131"/>
      <c r="L91" s="131"/>
      <c r="M91" s="131"/>
      <c r="N91" s="131"/>
      <c r="O91" s="131"/>
      <c r="P91" s="131"/>
      <c r="Q91" s="131"/>
      <c r="R91" s="131"/>
      <c r="S91" s="131"/>
      <c r="T91" s="131"/>
      <c r="U91" s="131"/>
      <c r="V91" s="131"/>
      <c r="W91" s="131"/>
      <c r="X91" s="131"/>
      <c r="Y91" s="131"/>
    </row>
    <row r="92" spans="1:25" ht="15.75" customHeight="1">
      <c r="A92" s="361"/>
      <c r="B92" s="207"/>
      <c r="C92" s="830" t="s">
        <v>896</v>
      </c>
      <c r="D92" s="814"/>
      <c r="E92" s="207"/>
      <c r="F92" s="207"/>
      <c r="G92" s="207"/>
      <c r="H92" s="207"/>
      <c r="I92" s="207"/>
      <c r="J92" s="131"/>
      <c r="K92" s="131"/>
      <c r="L92" s="131"/>
      <c r="M92" s="131"/>
      <c r="N92" s="131"/>
      <c r="O92" s="131"/>
      <c r="P92" s="131"/>
      <c r="Q92" s="131"/>
      <c r="R92" s="131"/>
      <c r="S92" s="131"/>
      <c r="T92" s="131"/>
      <c r="U92" s="131"/>
      <c r="V92" s="131"/>
      <c r="W92" s="131"/>
      <c r="X92" s="131"/>
      <c r="Y92" s="131"/>
    </row>
    <row r="93" spans="1:25" ht="5.25" customHeight="1">
      <c r="A93" s="361"/>
      <c r="B93" s="207"/>
      <c r="C93" s="375"/>
      <c r="D93" s="302"/>
      <c r="E93" s="207"/>
      <c r="F93" s="207"/>
      <c r="G93" s="207"/>
      <c r="H93" s="207"/>
      <c r="I93" s="207"/>
      <c r="J93" s="131"/>
      <c r="K93" s="131"/>
      <c r="L93" s="131"/>
      <c r="M93" s="131"/>
      <c r="N93" s="131"/>
      <c r="O93" s="131"/>
      <c r="P93" s="131"/>
      <c r="Q93" s="131"/>
      <c r="R93" s="131"/>
      <c r="S93" s="131"/>
      <c r="T93" s="131"/>
      <c r="U93" s="131"/>
      <c r="V93" s="131"/>
      <c r="W93" s="131"/>
      <c r="X93" s="131"/>
      <c r="Y93" s="131"/>
    </row>
    <row r="94" spans="1:25" ht="15.75" customHeight="1">
      <c r="A94" s="361"/>
      <c r="B94" s="207"/>
      <c r="C94" s="375">
        <v>0.72916666666666663</v>
      </c>
      <c r="D94" s="308" t="s">
        <v>276</v>
      </c>
      <c r="E94" s="207"/>
      <c r="F94" s="207"/>
      <c r="G94" s="207"/>
      <c r="H94" s="207"/>
      <c r="I94" s="207"/>
      <c r="J94" s="131"/>
      <c r="K94" s="131"/>
      <c r="L94" s="131"/>
      <c r="M94" s="131"/>
      <c r="N94" s="131"/>
      <c r="O94" s="131"/>
      <c r="P94" s="131"/>
      <c r="Q94" s="131"/>
      <c r="R94" s="131"/>
      <c r="S94" s="131"/>
      <c r="T94" s="131"/>
      <c r="U94" s="131"/>
      <c r="V94" s="131"/>
      <c r="W94" s="131"/>
      <c r="X94" s="131"/>
      <c r="Y94" s="131"/>
    </row>
    <row r="95" spans="1:25" ht="15.75" customHeight="1">
      <c r="A95" s="361"/>
      <c r="B95" s="207"/>
      <c r="C95" s="378">
        <v>0.75</v>
      </c>
      <c r="D95" s="207" t="s">
        <v>277</v>
      </c>
      <c r="E95" s="207"/>
      <c r="F95" s="207"/>
      <c r="G95" s="207"/>
      <c r="H95" s="207"/>
      <c r="I95" s="207"/>
      <c r="J95" s="131"/>
      <c r="K95" s="131"/>
      <c r="L95" s="131"/>
      <c r="M95" s="131"/>
      <c r="N95" s="131"/>
      <c r="O95" s="131"/>
      <c r="P95" s="131"/>
      <c r="Q95" s="131"/>
      <c r="R95" s="131"/>
      <c r="S95" s="131"/>
      <c r="T95" s="131"/>
      <c r="U95" s="131"/>
      <c r="V95" s="131"/>
      <c r="W95" s="131"/>
      <c r="X95" s="131"/>
      <c r="Y95" s="131"/>
    </row>
    <row r="96" spans="1:25" ht="15.75" customHeight="1">
      <c r="A96" s="379" t="s">
        <v>897</v>
      </c>
      <c r="B96" s="207"/>
      <c r="C96" s="375">
        <v>0.8125</v>
      </c>
      <c r="D96" s="302" t="s">
        <v>279</v>
      </c>
      <c r="E96" s="207"/>
      <c r="F96" s="207"/>
      <c r="G96" s="207"/>
      <c r="H96" s="207"/>
      <c r="I96" s="207"/>
      <c r="J96" s="131"/>
      <c r="K96" s="131"/>
      <c r="L96" s="131"/>
      <c r="M96" s="131"/>
      <c r="N96" s="131"/>
      <c r="O96" s="131"/>
      <c r="P96" s="131"/>
      <c r="Q96" s="131"/>
      <c r="R96" s="131"/>
      <c r="S96" s="131"/>
      <c r="T96" s="131"/>
      <c r="U96" s="131"/>
      <c r="V96" s="131"/>
      <c r="W96" s="131"/>
      <c r="X96" s="131"/>
      <c r="Y96" s="131"/>
    </row>
    <row r="97" spans="1:25" ht="15.75" customHeight="1">
      <c r="A97" s="361"/>
      <c r="B97" s="207"/>
      <c r="C97" s="375">
        <v>0.85416666666666663</v>
      </c>
      <c r="D97" s="302" t="s">
        <v>278</v>
      </c>
      <c r="E97" s="207"/>
      <c r="F97" s="207"/>
      <c r="G97" s="207"/>
      <c r="H97" s="207"/>
      <c r="I97" s="207"/>
      <c r="J97" s="131"/>
      <c r="K97" s="131"/>
      <c r="L97" s="131"/>
      <c r="M97" s="131"/>
      <c r="N97" s="131"/>
      <c r="O97" s="131"/>
      <c r="P97" s="131"/>
      <c r="Q97" s="131"/>
      <c r="R97" s="131"/>
      <c r="S97" s="131"/>
      <c r="T97" s="131"/>
      <c r="U97" s="131"/>
      <c r="V97" s="131"/>
      <c r="W97" s="131"/>
      <c r="X97" s="131"/>
      <c r="Y97" s="131"/>
    </row>
    <row r="98" spans="1:25" ht="15.75" customHeight="1">
      <c r="A98" s="361"/>
      <c r="B98" s="207"/>
      <c r="C98" s="315">
        <v>0.89583333333333337</v>
      </c>
      <c r="D98" s="308" t="s">
        <v>898</v>
      </c>
      <c r="E98" s="131"/>
      <c r="F98" s="131"/>
      <c r="G98" s="207"/>
      <c r="H98" s="207"/>
      <c r="I98" s="207"/>
      <c r="J98" s="131"/>
      <c r="K98" s="131"/>
      <c r="L98" s="131"/>
      <c r="M98" s="131"/>
      <c r="N98" s="131"/>
      <c r="O98" s="131"/>
      <c r="P98" s="131"/>
      <c r="Q98" s="131"/>
      <c r="R98" s="131"/>
      <c r="S98" s="131"/>
      <c r="T98" s="131"/>
      <c r="U98" s="131"/>
      <c r="V98" s="131"/>
      <c r="W98" s="131"/>
      <c r="X98" s="131"/>
      <c r="Y98" s="131"/>
    </row>
    <row r="99" spans="1:25" ht="15.75" customHeight="1">
      <c r="A99" s="361"/>
      <c r="B99" s="207"/>
      <c r="C99" s="315">
        <v>0.9375</v>
      </c>
      <c r="D99" s="207" t="s">
        <v>281</v>
      </c>
      <c r="E99" s="131"/>
      <c r="F99" s="131"/>
      <c r="G99" s="207"/>
      <c r="H99" s="207"/>
      <c r="I99" s="207"/>
      <c r="J99" s="131"/>
      <c r="K99" s="131"/>
      <c r="L99" s="131"/>
      <c r="M99" s="131"/>
      <c r="N99" s="131"/>
      <c r="O99" s="131"/>
      <c r="P99" s="131"/>
      <c r="Q99" s="131"/>
      <c r="R99" s="131"/>
      <c r="S99" s="131"/>
      <c r="T99" s="131"/>
      <c r="U99" s="131"/>
      <c r="V99" s="131"/>
      <c r="W99" s="131"/>
      <c r="X99" s="131"/>
      <c r="Y99" s="131"/>
    </row>
    <row r="100" spans="1:25" ht="15.75" customHeight="1">
      <c r="A100" s="380"/>
      <c r="B100" s="207"/>
      <c r="C100" s="303">
        <v>0.8125</v>
      </c>
      <c r="D100" s="207" t="s">
        <v>899</v>
      </c>
      <c r="E100" s="207"/>
      <c r="F100" s="207"/>
      <c r="G100" s="207"/>
      <c r="H100" s="207"/>
      <c r="I100" s="207"/>
      <c r="J100" s="131"/>
      <c r="K100" s="131"/>
      <c r="L100" s="131"/>
      <c r="M100" s="131"/>
      <c r="N100" s="131"/>
      <c r="O100" s="131"/>
      <c r="P100" s="131"/>
      <c r="Q100" s="131"/>
      <c r="R100" s="131"/>
      <c r="S100" s="131"/>
      <c r="T100" s="131"/>
      <c r="U100" s="131"/>
      <c r="V100" s="131"/>
      <c r="W100" s="131"/>
      <c r="X100" s="131"/>
      <c r="Y100" s="131"/>
    </row>
    <row r="101" spans="1:25" ht="15.75" customHeight="1">
      <c r="A101" s="380"/>
      <c r="B101" s="207"/>
      <c r="C101" s="303">
        <v>0.875</v>
      </c>
      <c r="D101" s="207" t="s">
        <v>900</v>
      </c>
      <c r="E101" s="207"/>
      <c r="F101" s="207"/>
      <c r="G101" s="207"/>
      <c r="H101" s="207"/>
      <c r="I101" s="207"/>
      <c r="J101" s="131"/>
      <c r="K101" s="131"/>
      <c r="L101" s="131"/>
      <c r="M101" s="131"/>
      <c r="N101" s="131"/>
      <c r="O101" s="131"/>
      <c r="P101" s="131"/>
      <c r="Q101" s="131"/>
      <c r="R101" s="131"/>
      <c r="S101" s="131"/>
      <c r="T101" s="131"/>
      <c r="U101" s="131"/>
      <c r="V101" s="131"/>
      <c r="W101" s="131"/>
      <c r="X101" s="131"/>
      <c r="Y101" s="131"/>
    </row>
    <row r="102" spans="1:25" ht="15.75" customHeight="1">
      <c r="A102" s="380"/>
      <c r="B102" s="207"/>
      <c r="C102" s="315">
        <v>0.89583333333333337</v>
      </c>
      <c r="D102" s="207" t="s">
        <v>901</v>
      </c>
      <c r="E102" s="207"/>
      <c r="F102" s="207"/>
      <c r="G102" s="207"/>
      <c r="H102" s="207"/>
      <c r="I102" s="207"/>
      <c r="J102" s="131"/>
      <c r="K102" s="131"/>
      <c r="L102" s="131"/>
      <c r="M102" s="131"/>
      <c r="N102" s="131"/>
      <c r="O102" s="131"/>
      <c r="P102" s="131"/>
      <c r="Q102" s="131"/>
      <c r="R102" s="131"/>
      <c r="S102" s="131"/>
      <c r="T102" s="131"/>
      <c r="U102" s="131"/>
      <c r="V102" s="131"/>
      <c r="W102" s="131"/>
      <c r="X102" s="131"/>
      <c r="Y102" s="131"/>
    </row>
    <row r="103" spans="1:25" ht="15.75" customHeight="1">
      <c r="A103" s="380"/>
      <c r="B103" s="207"/>
      <c r="C103" s="303">
        <v>0.91666666666666663</v>
      </c>
      <c r="D103" s="353" t="s">
        <v>898</v>
      </c>
      <c r="E103" s="207"/>
      <c r="F103" s="207"/>
      <c r="G103" s="207"/>
      <c r="H103" s="207"/>
      <c r="I103" s="207"/>
      <c r="J103" s="131"/>
      <c r="K103" s="131"/>
      <c r="L103" s="131"/>
      <c r="M103" s="131"/>
      <c r="N103" s="131"/>
      <c r="O103" s="131"/>
      <c r="P103" s="131"/>
      <c r="Q103" s="131"/>
      <c r="R103" s="131"/>
      <c r="S103" s="131"/>
      <c r="T103" s="131"/>
      <c r="U103" s="131"/>
      <c r="V103" s="131"/>
      <c r="W103" s="131"/>
      <c r="X103" s="131"/>
      <c r="Y103" s="131"/>
    </row>
    <row r="104" spans="1:25" ht="15.75" customHeight="1">
      <c r="A104" s="131"/>
      <c r="B104" s="131"/>
      <c r="C104" s="381">
        <v>0.95833333333333337</v>
      </c>
      <c r="D104" s="1" t="s">
        <v>281</v>
      </c>
      <c r="E104" s="131"/>
      <c r="F104" s="131"/>
      <c r="G104" s="131"/>
      <c r="H104" s="131"/>
      <c r="I104" s="131"/>
      <c r="J104" s="131"/>
      <c r="K104" s="131"/>
      <c r="L104" s="131"/>
      <c r="M104" s="131"/>
      <c r="N104" s="131"/>
      <c r="O104" s="131"/>
      <c r="P104" s="131"/>
      <c r="Q104" s="131"/>
      <c r="R104" s="131"/>
      <c r="S104" s="131"/>
      <c r="T104" s="131"/>
      <c r="U104" s="131"/>
      <c r="V104" s="131"/>
      <c r="W104" s="131"/>
      <c r="X104" s="131"/>
      <c r="Y104" s="131"/>
    </row>
    <row r="105" spans="1:25" ht="15.75" customHeight="1">
      <c r="A105" s="299"/>
      <c r="B105" s="302"/>
      <c r="C105" s="301"/>
      <c r="D105" s="302"/>
      <c r="E105" s="207"/>
      <c r="F105" s="207"/>
      <c r="G105" s="207"/>
      <c r="H105" s="207"/>
      <c r="I105" s="176"/>
      <c r="J105" s="131"/>
      <c r="K105" s="131"/>
      <c r="L105" s="131"/>
      <c r="M105" s="131"/>
      <c r="N105" s="131"/>
      <c r="O105" s="131"/>
      <c r="P105" s="131"/>
      <c r="Q105" s="131"/>
      <c r="R105" s="131"/>
      <c r="S105" s="131"/>
      <c r="T105" s="131"/>
      <c r="U105" s="131"/>
      <c r="V105" s="131"/>
      <c r="W105" s="131"/>
      <c r="X105" s="131"/>
      <c r="Y105" s="131"/>
    </row>
    <row r="106" spans="1:25" ht="15.75" customHeight="1">
      <c r="A106" s="299"/>
      <c r="B106" s="302"/>
      <c r="C106" s="301"/>
      <c r="D106" s="302"/>
      <c r="E106" s="207"/>
      <c r="F106" s="207"/>
      <c r="G106" s="207"/>
      <c r="H106" s="207"/>
      <c r="I106" s="207"/>
      <c r="J106" s="131"/>
      <c r="K106" s="131"/>
      <c r="L106" s="131"/>
      <c r="M106" s="131"/>
      <c r="N106" s="131"/>
      <c r="O106" s="131"/>
      <c r="P106" s="131"/>
      <c r="Q106" s="131"/>
      <c r="R106" s="131"/>
      <c r="S106" s="131"/>
      <c r="T106" s="131"/>
      <c r="U106" s="131"/>
      <c r="V106" s="131"/>
      <c r="W106" s="131"/>
      <c r="X106" s="131"/>
      <c r="Y106" s="131"/>
    </row>
    <row r="107" spans="1:25" ht="15.75" customHeight="1">
      <c r="A107" s="299"/>
      <c r="B107" s="302"/>
      <c r="C107" s="301"/>
      <c r="D107" s="302"/>
      <c r="E107" s="207"/>
      <c r="F107" s="207"/>
      <c r="G107" s="207"/>
      <c r="H107" s="207"/>
      <c r="I107" s="207"/>
      <c r="J107" s="131"/>
      <c r="K107" s="131"/>
      <c r="L107" s="131"/>
      <c r="M107" s="131"/>
      <c r="N107" s="131"/>
      <c r="O107" s="131"/>
      <c r="P107" s="131"/>
      <c r="Q107" s="131"/>
      <c r="R107" s="131"/>
      <c r="S107" s="131"/>
      <c r="T107" s="131"/>
      <c r="U107" s="131"/>
      <c r="V107" s="131"/>
      <c r="W107" s="131"/>
      <c r="X107" s="131"/>
      <c r="Y107" s="131"/>
    </row>
    <row r="108" spans="1:25" ht="15.75" customHeight="1">
      <c r="A108" s="299"/>
      <c r="B108" s="302"/>
      <c r="C108" s="301"/>
      <c r="D108" s="302"/>
      <c r="E108" s="207"/>
      <c r="F108" s="207"/>
      <c r="G108" s="207"/>
      <c r="H108" s="207"/>
      <c r="I108" s="207"/>
      <c r="J108" s="131"/>
      <c r="K108" s="131"/>
      <c r="L108" s="131"/>
      <c r="M108" s="131"/>
      <c r="N108" s="131"/>
      <c r="O108" s="131"/>
      <c r="P108" s="131"/>
      <c r="Q108" s="131"/>
      <c r="R108" s="131"/>
      <c r="S108" s="131"/>
      <c r="T108" s="131"/>
      <c r="U108" s="131"/>
      <c r="V108" s="131"/>
      <c r="W108" s="131"/>
      <c r="X108" s="131"/>
      <c r="Y108" s="131"/>
    </row>
    <row r="109" spans="1:25" ht="15.75" customHeight="1">
      <c r="A109" s="299"/>
      <c r="B109" s="302"/>
      <c r="C109" s="302"/>
      <c r="D109" s="302"/>
      <c r="E109" s="207"/>
      <c r="F109" s="207"/>
      <c r="G109" s="207"/>
      <c r="H109" s="207"/>
      <c r="I109" s="207"/>
      <c r="J109" s="131"/>
      <c r="K109" s="131"/>
      <c r="L109" s="131"/>
      <c r="M109" s="131"/>
      <c r="N109" s="131"/>
      <c r="O109" s="131"/>
      <c r="P109" s="131"/>
      <c r="Q109" s="131"/>
      <c r="R109" s="131"/>
      <c r="S109" s="131"/>
      <c r="T109" s="131"/>
      <c r="U109" s="131"/>
      <c r="V109" s="131"/>
      <c r="W109" s="131"/>
      <c r="X109" s="131"/>
      <c r="Y109" s="131"/>
    </row>
    <row r="110" spans="1:25" ht="15.75" customHeight="1">
      <c r="A110" s="299"/>
      <c r="B110" s="302"/>
      <c r="C110" s="301"/>
      <c r="D110" s="302"/>
      <c r="E110" s="207"/>
      <c r="F110" s="207"/>
      <c r="G110" s="207"/>
      <c r="H110" s="207"/>
      <c r="I110" s="207"/>
      <c r="J110" s="131"/>
      <c r="K110" s="131"/>
      <c r="L110" s="131"/>
      <c r="M110" s="131"/>
      <c r="N110" s="131"/>
      <c r="O110" s="131"/>
      <c r="P110" s="131"/>
      <c r="Q110" s="131"/>
      <c r="R110" s="131"/>
      <c r="S110" s="131"/>
      <c r="T110" s="131"/>
      <c r="U110" s="131"/>
      <c r="V110" s="131"/>
      <c r="W110" s="131"/>
      <c r="X110" s="131"/>
      <c r="Y110" s="131"/>
    </row>
    <row r="111" spans="1:25" ht="15.75" customHeight="1">
      <c r="A111" s="299"/>
      <c r="B111" s="302"/>
      <c r="C111" s="301"/>
      <c r="D111" s="302"/>
      <c r="E111" s="207"/>
      <c r="F111" s="207"/>
      <c r="G111" s="207"/>
      <c r="H111" s="207"/>
      <c r="I111" s="207"/>
      <c r="J111" s="131"/>
      <c r="K111" s="131"/>
      <c r="L111" s="131"/>
      <c r="M111" s="131"/>
      <c r="N111" s="131"/>
      <c r="O111" s="131"/>
      <c r="P111" s="131"/>
      <c r="Q111" s="131"/>
      <c r="R111" s="131"/>
      <c r="S111" s="131"/>
      <c r="T111" s="131"/>
      <c r="U111" s="131"/>
      <c r="V111" s="131"/>
      <c r="W111" s="131"/>
      <c r="X111" s="131"/>
      <c r="Y111" s="131"/>
    </row>
    <row r="112" spans="1:25" ht="15.75" customHeight="1">
      <c r="A112" s="285"/>
      <c r="B112" s="285"/>
      <c r="C112" s="285"/>
      <c r="D112" s="285"/>
      <c r="E112" s="131"/>
      <c r="F112" s="131"/>
      <c r="G112" s="131"/>
      <c r="H112" s="131"/>
      <c r="I112" s="131"/>
      <c r="J112" s="131"/>
      <c r="K112" s="131"/>
      <c r="L112" s="131"/>
      <c r="M112" s="131"/>
      <c r="N112" s="131"/>
      <c r="O112" s="131"/>
      <c r="P112" s="131"/>
      <c r="Q112" s="131"/>
      <c r="R112" s="131"/>
      <c r="S112" s="131"/>
      <c r="T112" s="131"/>
      <c r="U112" s="131"/>
      <c r="V112" s="131"/>
      <c r="W112" s="131"/>
      <c r="X112" s="131"/>
      <c r="Y112" s="131"/>
    </row>
    <row r="113" spans="1:25"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row>
    <row r="114" spans="1:25"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row>
    <row r="115" spans="1:2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row>
    <row r="116" spans="1:25"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row>
    <row r="117" spans="1:25"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row>
    <row r="118" spans="1:25"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row>
    <row r="119" spans="1:25"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row>
    <row r="120" spans="1:25"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row>
    <row r="121" spans="1:25"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row>
    <row r="122" spans="1:25"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row>
    <row r="123" spans="1:25"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row>
    <row r="124" spans="1:25"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row>
    <row r="125" spans="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row>
    <row r="126" spans="1:25"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row>
    <row r="127" spans="1:25"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row>
    <row r="128" spans="1:25"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row>
    <row r="129" spans="1:25"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row>
    <row r="130" spans="1:25"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row>
    <row r="131" spans="1:25"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row>
    <row r="132" spans="1:25"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row>
    <row r="133" spans="1:25"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row>
    <row r="134" spans="1:25"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row>
    <row r="135" spans="1:2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row>
    <row r="136" spans="1:25"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row>
    <row r="137" spans="1:25"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row>
    <row r="138" spans="1:25"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row>
    <row r="139" spans="1:25"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row>
    <row r="140" spans="1:25"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row>
    <row r="141" spans="1:25"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row>
    <row r="142" spans="1:25"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row>
    <row r="143" spans="1:25"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row>
    <row r="144" spans="1:25"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row>
    <row r="145" spans="1:2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row>
    <row r="146" spans="1:25"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row>
    <row r="147" spans="1:25"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row>
    <row r="148" spans="1:25" ht="15.75"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row>
    <row r="149" spans="1:25" ht="15.75"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row>
    <row r="150" spans="1:25" ht="15.75"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row>
    <row r="151" spans="1:25" ht="15.75"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row>
    <row r="152" spans="1:25" ht="15.75"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row>
    <row r="153" spans="1:25" ht="15.75"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row>
    <row r="154" spans="1:25" ht="15.75"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row>
    <row r="155" spans="1:25" ht="15.75"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row>
    <row r="156" spans="1:25" ht="15.75"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row>
    <row r="157" spans="1:25" ht="15.75"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row>
    <row r="158" spans="1:25" ht="15.75"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row>
    <row r="159" spans="1:25" ht="15.75"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row>
    <row r="160" spans="1:25" ht="15.75"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row>
    <row r="161" spans="1:25" ht="15.75"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row>
    <row r="162" spans="1:25" ht="15.75"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row>
    <row r="163" spans="1:25" ht="15.75"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row>
    <row r="164" spans="1:25" ht="15.75"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row>
    <row r="165" spans="1:25" ht="15.75"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row>
    <row r="166" spans="1:25" ht="15.75"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row>
    <row r="167" spans="1:25" ht="15.75"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row>
    <row r="168" spans="1:25" ht="15.75"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row>
    <row r="169" spans="1:25" ht="15.75"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row>
    <row r="170" spans="1:25" ht="15.75"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row>
    <row r="171" spans="1:25" ht="15.75"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row>
    <row r="172" spans="1:25" ht="15.75"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row>
    <row r="173" spans="1:25" ht="15.75"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row>
    <row r="174" spans="1:25" ht="15.75"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row>
    <row r="175" spans="1:25" ht="15.75"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row>
    <row r="176" spans="1:25" ht="15.75"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row>
    <row r="177" spans="1:25" ht="15.75"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row>
    <row r="178" spans="1:25" ht="15.75"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row>
    <row r="179" spans="1:25" ht="15.75"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row>
    <row r="180" spans="1:25" ht="15.75"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row>
    <row r="181" spans="1:25" ht="15.75"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row>
    <row r="182" spans="1:25" ht="15.75"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row>
    <row r="183" spans="1:25" ht="15.75"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row>
    <row r="184" spans="1:25" ht="15.75"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row>
    <row r="185" spans="1:25" ht="15.75"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row>
    <row r="186" spans="1:25" ht="15.75"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row>
    <row r="187" spans="1:25" ht="15.75"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row>
    <row r="188" spans="1:25" ht="15.75"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row>
    <row r="189" spans="1:25" ht="15.75"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row>
    <row r="190" spans="1:25" ht="15.75"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row>
    <row r="191" spans="1:25" ht="15.75"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row>
    <row r="192" spans="1:25" ht="15.75"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row>
    <row r="193" spans="1:25" ht="15.75"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row>
    <row r="194" spans="1:25" ht="15.75"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row>
    <row r="195" spans="1:25" ht="15.7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row>
    <row r="196" spans="1:25" ht="15.75"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row>
    <row r="197" spans="1:25" ht="15.75"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row>
    <row r="198" spans="1:25" ht="15.75"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row>
    <row r="199" spans="1:25" ht="15.75"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row>
    <row r="200" spans="1:25" ht="15.75"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row>
    <row r="201" spans="1:25" ht="15.75"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row>
    <row r="202" spans="1:25" ht="15.75"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row>
    <row r="203" spans="1:25" ht="15.75"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row>
    <row r="204" spans="1:25" ht="15.75"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row>
    <row r="205" spans="1:25" ht="15.75"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row>
    <row r="206" spans="1:25" ht="15.75"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row>
    <row r="207" spans="1:25" ht="15.75"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row>
    <row r="208" spans="1:25" ht="15.75"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row>
    <row r="209" spans="1:25" ht="15.75"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row>
    <row r="210" spans="1:25" ht="15.7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row>
    <row r="211" spans="1:25" ht="15.75"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row>
    <row r="212" spans="1:25" ht="15.7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row>
    <row r="213" spans="1:25" ht="15.75"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row>
    <row r="214" spans="1:25" ht="15.75"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row>
    <row r="215" spans="1:25" ht="15.75"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row>
    <row r="216" spans="1:25" ht="15.75"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row>
    <row r="217" spans="1:25" ht="15.75"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row>
    <row r="218" spans="1:25" ht="15.7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row>
    <row r="219" spans="1:25" ht="15.7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row>
    <row r="220" spans="1:25" ht="15.7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row>
    <row r="221" spans="1:25" ht="15.75"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row>
    <row r="222" spans="1:25" ht="15.75"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row>
    <row r="223" spans="1:25" ht="15.75"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row>
    <row r="224" spans="1:25" ht="15.75"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row>
    <row r="225" spans="1:25" ht="15.75"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row>
    <row r="226" spans="1:25" ht="15.75"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row>
    <row r="227" spans="1:25" ht="15.75"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row>
    <row r="228" spans="1:25" ht="15.75"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row>
    <row r="229" spans="1:25" ht="15.75"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row>
    <row r="230" spans="1:25" ht="15.75"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row>
    <row r="231" spans="1:25" ht="15.75"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row>
    <row r="232" spans="1:25" ht="15.75"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row>
    <row r="233" spans="1:25" ht="15.75"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row>
    <row r="234" spans="1:25" ht="15.75"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row>
    <row r="235" spans="1:25" ht="15.7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row>
    <row r="236" spans="1:25" ht="15.75"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row>
    <row r="237" spans="1:25" ht="15.75"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row>
    <row r="238" spans="1:25" ht="15.7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row>
    <row r="239" spans="1:25" ht="15.75"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row>
    <row r="240" spans="1:25" ht="15.75"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row>
    <row r="241" spans="1:25" ht="15.75"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row>
    <row r="242" spans="1:25" ht="15.75"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row>
    <row r="243" spans="1:25" ht="15.75"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row>
    <row r="244" spans="1:25" ht="15.75"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row>
    <row r="245" spans="1:25" ht="15.75"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row>
    <row r="246" spans="1:25" ht="15.75"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row>
    <row r="247" spans="1:25" ht="15.75"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row>
    <row r="248" spans="1:25" ht="15.75"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row>
    <row r="249" spans="1:25" ht="15.75"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row>
    <row r="250" spans="1:25" ht="15.75"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row>
    <row r="251" spans="1:25" ht="15.75"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row>
    <row r="252" spans="1:25" ht="15.75"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row>
    <row r="253" spans="1:25" ht="15.75"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row>
    <row r="254" spans="1:25" ht="15.75"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row>
    <row r="255" spans="1:25" ht="15.75"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row>
    <row r="256" spans="1:25" ht="15.75"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row>
    <row r="257" spans="1:25" ht="15.75"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row>
    <row r="258" spans="1:25" ht="15.75"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row>
    <row r="259" spans="1:25" ht="15.75"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row>
    <row r="260" spans="1:25" ht="15.75"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row>
    <row r="261" spans="1:25" ht="15.75"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row>
    <row r="262" spans="1:25" ht="15.75"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row>
    <row r="263" spans="1:25" ht="15.75"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row>
    <row r="264" spans="1:25" ht="15.75"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row>
    <row r="265" spans="1:25" ht="15.75"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row>
    <row r="266" spans="1:25" ht="15.75"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row>
    <row r="267" spans="1:25" ht="15.7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row>
    <row r="268" spans="1:25" ht="15.75"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row>
    <row r="269" spans="1:25" ht="15.7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row>
    <row r="270" spans="1:25" ht="15.75"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row>
    <row r="271" spans="1:25" ht="15.75"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row>
    <row r="272" spans="1:25" ht="15.75"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row>
    <row r="273" spans="1:25" ht="15.75"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row>
    <row r="274" spans="1:25" ht="15.75"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row>
    <row r="275" spans="1:25" ht="15.75"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row>
    <row r="276" spans="1:25" ht="15.75"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row>
    <row r="277" spans="1:25" ht="15.75"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row>
    <row r="278" spans="1:25" ht="15.75"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row>
    <row r="279" spans="1:25" ht="15.75"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row>
    <row r="280" spans="1:25" ht="15.75"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row>
    <row r="281" spans="1:25" ht="15.75"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row>
    <row r="282" spans="1:25" ht="15.75"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row>
    <row r="283" spans="1:25" ht="15.75"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row>
    <row r="284" spans="1:25" ht="15.75"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row>
    <row r="285" spans="1:25" ht="15.75"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row>
    <row r="286" spans="1:25" ht="15.75"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row>
    <row r="287" spans="1:25" ht="15.75"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row>
    <row r="288" spans="1:25" ht="15.75"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row>
    <row r="289" spans="1:25" ht="15.75"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row>
    <row r="290" spans="1:25" ht="15.75"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row>
    <row r="291" spans="1:25" ht="15.75"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row>
    <row r="292" spans="1:25" ht="15.75"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row>
    <row r="293" spans="1:25" ht="15.75"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row>
    <row r="294" spans="1:25" ht="15.75"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row>
    <row r="295" spans="1:25" ht="15.75"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row>
    <row r="296" spans="1:25" ht="15.75"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row>
    <row r="297" spans="1:25" ht="15.75"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row>
    <row r="298" spans="1:25" ht="15.75"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row>
    <row r="299" spans="1:25" ht="15.75"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row>
    <row r="300" spans="1:25" ht="15.75"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row>
    <row r="301" spans="1:25" ht="15.75"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row>
    <row r="302" spans="1:25" ht="15.75"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row>
    <row r="303" spans="1:25" ht="15.75"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row>
    <row r="304" spans="1:25" ht="15.75"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row>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54:D54"/>
    <mergeCell ref="C92:D92"/>
  </mergeCells>
  <hyperlinks>
    <hyperlink ref="D6"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2:K1000"/>
  <sheetViews>
    <sheetView workbookViewId="0"/>
  </sheetViews>
  <sheetFormatPr defaultColWidth="12.5703125" defaultRowHeight="15" customHeight="1"/>
  <cols>
    <col min="1" max="1" width="12.5703125" customWidth="1"/>
    <col min="2" max="2" width="14" customWidth="1"/>
    <col min="3" max="3" width="12.5703125" customWidth="1"/>
    <col min="4" max="4" width="53.140625" customWidth="1"/>
    <col min="5" max="5" width="12.28515625" customWidth="1"/>
    <col min="6" max="6" width="6.7109375" customWidth="1"/>
    <col min="7" max="7" width="51.28515625" customWidth="1"/>
  </cols>
  <sheetData>
    <row r="2" spans="1:11">
      <c r="A2" s="285"/>
      <c r="B2" s="382" t="s">
        <v>902</v>
      </c>
      <c r="C2" s="383" t="s">
        <v>903</v>
      </c>
      <c r="D2" s="382" t="s">
        <v>783</v>
      </c>
      <c r="E2" s="285"/>
      <c r="F2" s="285"/>
      <c r="G2" s="285"/>
      <c r="H2" s="285"/>
      <c r="I2" s="285"/>
      <c r="J2" s="285"/>
      <c r="K2" s="285"/>
    </row>
    <row r="3" spans="1:11">
      <c r="A3" s="384" t="s">
        <v>904</v>
      </c>
      <c r="B3" s="385"/>
      <c r="C3" s="285"/>
      <c r="D3" s="285"/>
      <c r="E3" s="285"/>
      <c r="F3" s="285"/>
      <c r="G3" s="285"/>
      <c r="H3" s="285"/>
      <c r="I3" s="285"/>
      <c r="J3" s="285"/>
      <c r="K3" s="285"/>
    </row>
    <row r="4" spans="1:11">
      <c r="A4" s="386" t="s">
        <v>905</v>
      </c>
      <c r="B4" s="137"/>
      <c r="C4" s="285"/>
      <c r="D4" s="285"/>
      <c r="E4" s="285"/>
      <c r="F4" s="285"/>
      <c r="G4" s="285"/>
      <c r="H4" s="285"/>
      <c r="I4" s="285"/>
      <c r="J4" s="285"/>
      <c r="K4" s="285"/>
    </row>
    <row r="5" spans="1:11">
      <c r="A5" s="387" t="s">
        <v>906</v>
      </c>
      <c r="B5" s="388"/>
      <c r="C5" s="285"/>
      <c r="D5" s="285"/>
      <c r="E5" s="285"/>
      <c r="F5" s="285"/>
      <c r="G5" s="285"/>
      <c r="H5" s="285"/>
      <c r="I5" s="285"/>
      <c r="J5" s="285"/>
      <c r="K5" s="285"/>
    </row>
    <row r="6" spans="1:11" ht="12.75">
      <c r="A6" s="285"/>
      <c r="B6" s="285"/>
      <c r="C6" s="285"/>
      <c r="D6" s="285"/>
      <c r="E6" s="285"/>
      <c r="F6" s="285"/>
      <c r="G6" s="285"/>
      <c r="H6" s="363"/>
      <c r="I6" s="363"/>
      <c r="J6" s="363"/>
      <c r="K6" s="363"/>
    </row>
    <row r="7" spans="1:11" ht="12.75">
      <c r="A7" s="349" t="s">
        <v>0</v>
      </c>
      <c r="B7" s="389" t="s">
        <v>907</v>
      </c>
      <c r="C7" s="390" t="s">
        <v>164</v>
      </c>
      <c r="D7" s="391" t="s">
        <v>57</v>
      </c>
      <c r="E7" s="389" t="s">
        <v>908</v>
      </c>
      <c r="F7" s="389" t="s">
        <v>167</v>
      </c>
      <c r="G7" s="391" t="s">
        <v>168</v>
      </c>
      <c r="H7" s="831"/>
      <c r="I7" s="813"/>
      <c r="J7" s="813"/>
      <c r="K7" s="814"/>
    </row>
    <row r="8" spans="1:11" ht="12.75">
      <c r="A8" s="361"/>
      <c r="B8" s="367"/>
      <c r="C8" s="303"/>
      <c r="D8" s="207"/>
      <c r="E8" s="207"/>
      <c r="F8" s="207"/>
      <c r="G8" s="302"/>
      <c r="H8" s="301"/>
      <c r="I8" s="301"/>
      <c r="J8" s="301"/>
      <c r="K8" s="302"/>
    </row>
    <row r="9" spans="1:11" ht="12.75">
      <c r="A9" s="361"/>
      <c r="B9" s="367"/>
      <c r="C9" s="303">
        <v>0.625</v>
      </c>
      <c r="D9" s="207" t="s">
        <v>909</v>
      </c>
      <c r="E9" s="207"/>
      <c r="F9" s="207"/>
      <c r="G9" s="302"/>
      <c r="H9" s="301"/>
      <c r="I9" s="301"/>
      <c r="J9" s="301"/>
      <c r="K9" s="302"/>
    </row>
    <row r="10" spans="1:11" ht="12.75">
      <c r="A10" s="831"/>
      <c r="B10" s="814"/>
      <c r="C10" s="301">
        <v>0.66666666666666663</v>
      </c>
      <c r="D10" s="207" t="s">
        <v>910</v>
      </c>
      <c r="E10" s="392">
        <v>44049</v>
      </c>
      <c r="F10" s="207"/>
      <c r="G10" s="393" t="s">
        <v>911</v>
      </c>
      <c r="H10" s="301"/>
      <c r="I10" s="301"/>
      <c r="J10" s="301"/>
      <c r="K10" s="302"/>
    </row>
    <row r="11" spans="1:11" ht="12.75">
      <c r="A11" s="394"/>
      <c r="B11" s="302" t="s">
        <v>912</v>
      </c>
      <c r="C11" s="395" t="s">
        <v>913</v>
      </c>
      <c r="D11" s="396" t="s">
        <v>914</v>
      </c>
      <c r="E11" s="302">
        <v>4</v>
      </c>
      <c r="F11" s="302"/>
      <c r="G11" s="207"/>
      <c r="H11" s="207"/>
      <c r="I11" s="207"/>
      <c r="J11" s="207"/>
      <c r="K11" s="207"/>
    </row>
    <row r="12" spans="1:11" ht="12.75">
      <c r="A12" s="368">
        <v>43908</v>
      </c>
      <c r="B12" s="369" t="s">
        <v>915</v>
      </c>
      <c r="C12" s="397"/>
      <c r="D12" s="302"/>
      <c r="E12" s="323"/>
      <c r="F12" s="363"/>
      <c r="G12" s="207"/>
      <c r="H12" s="207"/>
      <c r="I12" s="207"/>
      <c r="J12" s="207"/>
      <c r="K12" s="207"/>
    </row>
    <row r="13" spans="1:11" ht="12.75">
      <c r="A13" s="398"/>
      <c r="B13" s="399"/>
      <c r="C13" s="326">
        <v>0.625</v>
      </c>
      <c r="D13" s="302" t="s">
        <v>916</v>
      </c>
      <c r="E13" s="400"/>
      <c r="F13" s="176"/>
      <c r="G13" s="363"/>
      <c r="H13" s="207"/>
      <c r="I13" s="207"/>
      <c r="J13" s="207"/>
      <c r="K13" s="207"/>
    </row>
    <row r="14" spans="1:11" ht="12.75">
      <c r="A14" s="398" t="s">
        <v>917</v>
      </c>
      <c r="B14" s="399" t="s">
        <v>918</v>
      </c>
      <c r="C14" s="326">
        <v>0.58333333333333337</v>
      </c>
      <c r="D14" s="207" t="s">
        <v>919</v>
      </c>
      <c r="E14" s="400"/>
      <c r="F14" s="176"/>
      <c r="G14" s="363"/>
      <c r="H14" s="207"/>
      <c r="I14" s="207"/>
      <c r="J14" s="207"/>
      <c r="K14" s="207"/>
    </row>
    <row r="15" spans="1:11" ht="12.75">
      <c r="A15" s="299"/>
      <c r="B15" s="352"/>
      <c r="C15" s="326">
        <v>0.66666666666666663</v>
      </c>
      <c r="D15" s="207" t="s">
        <v>920</v>
      </c>
      <c r="E15" s="400"/>
      <c r="F15" s="176"/>
      <c r="G15" s="363"/>
      <c r="H15" s="207"/>
      <c r="I15" s="207"/>
      <c r="J15" s="207"/>
      <c r="K15" s="207"/>
    </row>
    <row r="16" spans="1:11" ht="12.75">
      <c r="A16" s="398" t="s">
        <v>921</v>
      </c>
      <c r="B16" s="399" t="s">
        <v>922</v>
      </c>
      <c r="C16" s="326">
        <v>0.6875</v>
      </c>
      <c r="D16" s="207" t="s">
        <v>923</v>
      </c>
      <c r="E16" s="400">
        <v>44049</v>
      </c>
      <c r="F16" s="176"/>
      <c r="G16" s="323" t="s">
        <v>924</v>
      </c>
      <c r="H16" s="207"/>
      <c r="I16" s="207"/>
      <c r="J16" s="207"/>
      <c r="K16" s="207"/>
    </row>
    <row r="17" spans="1:11" ht="12.75">
      <c r="A17" s="349"/>
      <c r="B17" s="302"/>
      <c r="C17" s="401"/>
      <c r="D17" s="302" t="s">
        <v>925</v>
      </c>
      <c r="E17" s="176"/>
      <c r="F17" s="176"/>
      <c r="G17" s="176"/>
      <c r="H17" s="207"/>
      <c r="I17" s="207"/>
      <c r="J17" s="207"/>
      <c r="K17" s="207"/>
    </row>
    <row r="18" spans="1:11" ht="12.75">
      <c r="A18" s="349"/>
      <c r="B18" s="302"/>
      <c r="C18" s="375">
        <v>0.77083333333333337</v>
      </c>
      <c r="D18" s="302" t="s">
        <v>926</v>
      </c>
      <c r="E18" s="207">
        <v>0</v>
      </c>
      <c r="F18" s="207"/>
      <c r="G18" s="176" t="s">
        <v>927</v>
      </c>
      <c r="H18" s="207"/>
      <c r="I18" s="207"/>
      <c r="J18" s="207"/>
      <c r="K18" s="207"/>
    </row>
    <row r="19" spans="1:11" ht="12.75">
      <c r="A19" s="349"/>
      <c r="B19" s="302"/>
      <c r="C19" s="375">
        <v>0.79166666666666663</v>
      </c>
      <c r="D19" s="402" t="s">
        <v>928</v>
      </c>
      <c r="E19" s="323" t="s">
        <v>929</v>
      </c>
      <c r="F19" s="176"/>
      <c r="G19" s="403" t="s">
        <v>930</v>
      </c>
      <c r="H19" s="302"/>
      <c r="I19" s="207"/>
      <c r="J19" s="207"/>
      <c r="K19" s="207"/>
    </row>
    <row r="20" spans="1:11" ht="12.75">
      <c r="A20" s="349"/>
      <c r="B20" s="302"/>
      <c r="C20" s="375">
        <v>0.79166666666666663</v>
      </c>
      <c r="D20" s="207" t="s">
        <v>931</v>
      </c>
      <c r="E20" s="207"/>
      <c r="F20" s="207">
        <v>12</v>
      </c>
      <c r="G20" s="176"/>
      <c r="H20" s="207"/>
      <c r="I20" s="207"/>
      <c r="J20" s="207"/>
      <c r="K20" s="207"/>
    </row>
    <row r="21" spans="1:11" ht="15.75" customHeight="1">
      <c r="A21" s="349"/>
      <c r="B21" s="302"/>
      <c r="C21" s="375">
        <v>0.83333333333333337</v>
      </c>
      <c r="D21" s="207" t="s">
        <v>932</v>
      </c>
      <c r="E21" s="207"/>
      <c r="F21" s="207"/>
      <c r="G21" s="323" t="s">
        <v>933</v>
      </c>
      <c r="H21" s="207"/>
      <c r="I21" s="207"/>
      <c r="J21" s="207"/>
      <c r="K21" s="207"/>
    </row>
    <row r="22" spans="1:11" ht="15.75" customHeight="1">
      <c r="A22" s="349"/>
      <c r="B22" s="302"/>
      <c r="C22" s="303"/>
      <c r="D22" s="207" t="s">
        <v>934</v>
      </c>
      <c r="E22" s="302"/>
      <c r="F22" s="302"/>
      <c r="G22" s="207"/>
      <c r="H22" s="207"/>
      <c r="I22" s="207"/>
      <c r="J22" s="207"/>
      <c r="K22" s="207"/>
    </row>
    <row r="23" spans="1:11" ht="15.75" customHeight="1">
      <c r="A23" s="349"/>
      <c r="B23" s="302"/>
      <c r="C23" s="301">
        <v>0.83333333333333337</v>
      </c>
      <c r="D23" s="302" t="s">
        <v>935</v>
      </c>
      <c r="E23" s="302"/>
      <c r="F23" s="302"/>
      <c r="G23" s="176"/>
      <c r="H23" s="207"/>
      <c r="I23" s="207"/>
      <c r="J23" s="207"/>
      <c r="K23" s="207"/>
    </row>
    <row r="24" spans="1:11" ht="15.75" customHeight="1">
      <c r="A24" s="349"/>
      <c r="B24" s="302"/>
      <c r="C24" s="303">
        <v>0.875</v>
      </c>
      <c r="D24" s="207" t="s">
        <v>936</v>
      </c>
      <c r="E24" s="302"/>
      <c r="F24" s="302"/>
      <c r="G24" s="176"/>
      <c r="H24" s="207"/>
      <c r="I24" s="207"/>
      <c r="J24" s="207"/>
      <c r="K24" s="207"/>
    </row>
    <row r="25" spans="1:11" ht="15.75" customHeight="1">
      <c r="A25" s="404" t="s">
        <v>937</v>
      </c>
      <c r="B25" s="302"/>
      <c r="C25" s="345"/>
      <c r="D25" s="302" t="s">
        <v>938</v>
      </c>
      <c r="E25" s="302"/>
      <c r="F25" s="302"/>
      <c r="G25" s="207"/>
      <c r="H25" s="207"/>
      <c r="I25" s="207"/>
      <c r="J25" s="207"/>
      <c r="K25" s="207"/>
    </row>
    <row r="26" spans="1:11" ht="15.75" customHeight="1">
      <c r="A26" s="349"/>
      <c r="B26" s="302"/>
      <c r="C26" s="303"/>
      <c r="D26" s="207"/>
      <c r="E26" s="176"/>
      <c r="F26" s="176"/>
      <c r="G26" s="302"/>
      <c r="H26" s="207"/>
      <c r="I26" s="207"/>
      <c r="J26" s="207"/>
      <c r="K26" s="207"/>
    </row>
    <row r="27" spans="1:11" ht="15.75" customHeight="1">
      <c r="A27" s="368">
        <v>43909</v>
      </c>
      <c r="B27" s="369" t="s">
        <v>939</v>
      </c>
      <c r="C27" s="303">
        <v>0.29166666666666669</v>
      </c>
      <c r="D27" s="225" t="s">
        <v>940</v>
      </c>
      <c r="E27" s="176"/>
      <c r="F27" s="176"/>
      <c r="G27" s="323"/>
      <c r="H27" s="207"/>
      <c r="I27" s="207"/>
      <c r="J27" s="207"/>
      <c r="K27" s="207"/>
    </row>
    <row r="28" spans="1:11" ht="15.75" customHeight="1">
      <c r="A28" s="361"/>
      <c r="B28" s="207"/>
      <c r="C28" s="303">
        <v>0.3125</v>
      </c>
      <c r="D28" s="207" t="s">
        <v>830</v>
      </c>
      <c r="E28" s="176"/>
      <c r="F28" s="176"/>
      <c r="G28" s="207"/>
      <c r="H28" s="207"/>
      <c r="I28" s="207"/>
      <c r="J28" s="207"/>
      <c r="K28" s="207"/>
    </row>
    <row r="29" spans="1:11" ht="15.75" customHeight="1">
      <c r="A29" s="361"/>
      <c r="B29" s="207"/>
      <c r="C29" s="303">
        <v>0.33333333333333331</v>
      </c>
      <c r="D29" s="207" t="s">
        <v>941</v>
      </c>
      <c r="E29" s="207" t="s">
        <v>942</v>
      </c>
      <c r="F29" s="207"/>
      <c r="G29" s="405" t="s">
        <v>943</v>
      </c>
      <c r="H29" s="176"/>
      <c r="I29" s="176"/>
      <c r="J29" s="207"/>
      <c r="K29" s="207"/>
    </row>
    <row r="30" spans="1:11" ht="15.75" customHeight="1">
      <c r="A30" s="361"/>
      <c r="B30" s="207"/>
      <c r="C30" s="303">
        <v>0.33333333333333331</v>
      </c>
      <c r="D30" s="302" t="s">
        <v>944</v>
      </c>
      <c r="E30" s="207"/>
      <c r="F30" s="207">
        <v>25</v>
      </c>
      <c r="G30" s="207"/>
      <c r="H30" s="207"/>
      <c r="I30" s="207"/>
      <c r="J30" s="207"/>
      <c r="K30" s="207"/>
    </row>
    <row r="31" spans="1:11" ht="15.75" customHeight="1">
      <c r="A31" s="361"/>
      <c r="B31" s="207"/>
      <c r="C31" s="303">
        <v>0.5</v>
      </c>
      <c r="D31" s="406" t="s">
        <v>945</v>
      </c>
      <c r="E31" s="207"/>
      <c r="F31" s="207">
        <v>35</v>
      </c>
      <c r="G31" s="207"/>
      <c r="H31" s="207"/>
      <c r="I31" s="207"/>
      <c r="J31" s="207"/>
      <c r="K31" s="207"/>
    </row>
    <row r="32" spans="1:11" ht="15.75" customHeight="1">
      <c r="A32" s="407" t="s">
        <v>946</v>
      </c>
      <c r="B32" s="308" t="s">
        <v>918</v>
      </c>
      <c r="C32" s="408"/>
      <c r="D32" s="302" t="s">
        <v>947</v>
      </c>
      <c r="E32" s="176"/>
      <c r="F32" s="176"/>
      <c r="G32" s="176"/>
      <c r="H32" s="207"/>
      <c r="I32" s="207"/>
      <c r="J32" s="207"/>
      <c r="K32" s="207"/>
    </row>
    <row r="33" spans="1:11" ht="15.75" customHeight="1">
      <c r="A33" s="409"/>
      <c r="B33" s="207"/>
      <c r="C33" s="410" t="s">
        <v>948</v>
      </c>
      <c r="D33" s="302" t="s">
        <v>949</v>
      </c>
      <c r="E33" s="176"/>
      <c r="F33" s="176"/>
      <c r="G33" s="176"/>
      <c r="H33" s="207"/>
      <c r="I33" s="207"/>
      <c r="J33" s="207"/>
      <c r="K33" s="207"/>
    </row>
    <row r="34" spans="1:11" ht="15.75" customHeight="1">
      <c r="A34" s="411" t="s">
        <v>950</v>
      </c>
      <c r="B34" s="207"/>
      <c r="C34" s="408" t="s">
        <v>951</v>
      </c>
      <c r="D34" s="302" t="s">
        <v>952</v>
      </c>
      <c r="E34" s="176" t="s">
        <v>953</v>
      </c>
      <c r="F34" s="176"/>
      <c r="G34" s="176"/>
      <c r="H34" s="207"/>
      <c r="I34" s="207"/>
      <c r="J34" s="207"/>
      <c r="K34" s="207"/>
    </row>
    <row r="35" spans="1:11" ht="15.75" customHeight="1">
      <c r="A35" s="361"/>
      <c r="B35" s="207"/>
      <c r="C35" s="375">
        <v>0.69791666666666663</v>
      </c>
      <c r="D35" s="412" t="s">
        <v>846</v>
      </c>
      <c r="E35" s="207"/>
      <c r="F35" s="363"/>
      <c r="G35" s="302"/>
      <c r="H35" s="207"/>
      <c r="I35" s="207"/>
      <c r="J35" s="207"/>
      <c r="K35" s="207"/>
    </row>
    <row r="36" spans="1:11" ht="15.75" customHeight="1">
      <c r="A36" s="361"/>
      <c r="B36" s="207"/>
      <c r="C36" s="413" t="s">
        <v>954</v>
      </c>
      <c r="D36" s="412" t="s">
        <v>955</v>
      </c>
      <c r="E36" s="207"/>
      <c r="F36" s="207">
        <v>70</v>
      </c>
      <c r="G36" s="207"/>
      <c r="H36" s="207"/>
      <c r="I36" s="207"/>
      <c r="J36" s="207"/>
      <c r="K36" s="207"/>
    </row>
    <row r="37" spans="1:11" ht="15.75" customHeight="1">
      <c r="A37" s="361"/>
      <c r="B37" s="207"/>
      <c r="C37" s="375">
        <v>0.70833333333333337</v>
      </c>
      <c r="D37" s="412" t="s">
        <v>956</v>
      </c>
      <c r="E37" s="207"/>
      <c r="F37" s="207"/>
      <c r="G37" s="207"/>
      <c r="H37" s="207"/>
      <c r="I37" s="207"/>
      <c r="J37" s="207"/>
      <c r="K37" s="207"/>
    </row>
    <row r="38" spans="1:11" ht="15.75" customHeight="1">
      <c r="A38" s="361"/>
      <c r="B38" s="207"/>
      <c r="C38" s="375">
        <v>0.72916666666666663</v>
      </c>
      <c r="D38" s="302" t="s">
        <v>853</v>
      </c>
      <c r="E38" s="207"/>
      <c r="F38" s="207"/>
      <c r="G38" s="207"/>
      <c r="H38" s="207"/>
      <c r="I38" s="207"/>
      <c r="J38" s="207"/>
      <c r="K38" s="207"/>
    </row>
    <row r="39" spans="1:11" ht="15.75" customHeight="1">
      <c r="A39" s="361"/>
      <c r="B39" s="207"/>
      <c r="C39" s="303"/>
      <c r="D39" s="302" t="s">
        <v>957</v>
      </c>
      <c r="E39" s="207"/>
      <c r="F39" s="207"/>
      <c r="G39" s="207"/>
      <c r="H39" s="207"/>
      <c r="I39" s="207"/>
      <c r="J39" s="207"/>
      <c r="K39" s="207"/>
    </row>
    <row r="40" spans="1:11" ht="15.75" customHeight="1">
      <c r="A40" s="361"/>
      <c r="B40" s="207"/>
      <c r="C40" s="303">
        <v>0.75</v>
      </c>
      <c r="D40" s="302" t="s">
        <v>958</v>
      </c>
      <c r="E40" s="207"/>
      <c r="F40" s="207"/>
      <c r="G40" s="207"/>
      <c r="H40" s="207"/>
      <c r="I40" s="207"/>
      <c r="J40" s="207"/>
      <c r="K40" s="207"/>
    </row>
    <row r="41" spans="1:11" ht="15.75" customHeight="1">
      <c r="A41" s="361"/>
      <c r="B41" s="207"/>
      <c r="C41" s="303">
        <v>0.77083333333333337</v>
      </c>
      <c r="D41" s="302" t="s">
        <v>959</v>
      </c>
      <c r="E41" s="207"/>
      <c r="F41" s="207">
        <v>24</v>
      </c>
      <c r="G41" s="207"/>
      <c r="H41" s="207"/>
      <c r="I41" s="207"/>
      <c r="J41" s="207"/>
      <c r="K41" s="207"/>
    </row>
    <row r="42" spans="1:11" ht="15.75" customHeight="1">
      <c r="A42" s="414"/>
      <c r="B42" s="415"/>
      <c r="C42" s="375">
        <v>0.8125</v>
      </c>
      <c r="D42" s="207" t="s">
        <v>856</v>
      </c>
      <c r="E42" s="207"/>
      <c r="F42" s="207"/>
      <c r="G42" s="207"/>
      <c r="H42" s="207"/>
      <c r="I42" s="207"/>
      <c r="J42" s="207"/>
      <c r="K42" s="207"/>
    </row>
    <row r="43" spans="1:11" ht="15.75" customHeight="1">
      <c r="A43" s="416"/>
      <c r="B43" s="415"/>
      <c r="C43" s="375"/>
      <c r="D43" s="207" t="s">
        <v>960</v>
      </c>
      <c r="E43" s="207"/>
      <c r="F43" s="207"/>
      <c r="G43" s="207" t="s">
        <v>961</v>
      </c>
      <c r="H43" s="207"/>
      <c r="I43" s="207"/>
      <c r="J43" s="207"/>
      <c r="K43" s="207"/>
    </row>
    <row r="44" spans="1:11" ht="15.75" customHeight="1">
      <c r="A44" s="417" t="s">
        <v>879</v>
      </c>
      <c r="B44" s="418"/>
      <c r="C44" s="375">
        <v>0.82291666666666663</v>
      </c>
      <c r="D44" s="207" t="s">
        <v>962</v>
      </c>
      <c r="E44" s="207"/>
      <c r="F44" s="207"/>
      <c r="G44" s="207"/>
      <c r="H44" s="207"/>
      <c r="I44" s="207"/>
      <c r="J44" s="207"/>
      <c r="K44" s="207"/>
    </row>
    <row r="45" spans="1:11" ht="15.75" customHeight="1">
      <c r="A45" s="361"/>
      <c r="B45" s="207"/>
      <c r="C45" s="375">
        <v>0.83333333333333337</v>
      </c>
      <c r="D45" s="207" t="s">
        <v>859</v>
      </c>
      <c r="E45" s="207"/>
      <c r="F45" s="207"/>
      <c r="G45" s="207"/>
      <c r="H45" s="207"/>
      <c r="I45" s="207"/>
      <c r="J45" s="207"/>
      <c r="K45" s="207"/>
    </row>
    <row r="46" spans="1:11" ht="15.75" customHeight="1">
      <c r="A46" s="419"/>
      <c r="B46" s="207"/>
      <c r="C46" s="303"/>
      <c r="D46" s="207"/>
      <c r="E46" s="207"/>
      <c r="F46" s="207"/>
      <c r="G46" s="207"/>
      <c r="H46" s="207"/>
      <c r="I46" s="207"/>
      <c r="J46" s="207"/>
      <c r="K46" s="207"/>
    </row>
    <row r="47" spans="1:11" ht="15.75" customHeight="1">
      <c r="A47" s="368">
        <v>43910</v>
      </c>
      <c r="B47" s="369" t="s">
        <v>963</v>
      </c>
      <c r="C47" s="303">
        <v>0.28125</v>
      </c>
      <c r="D47" s="207" t="s">
        <v>861</v>
      </c>
      <c r="E47" s="207"/>
      <c r="F47" s="207"/>
      <c r="G47" s="207"/>
      <c r="H47" s="207"/>
      <c r="I47" s="207"/>
      <c r="J47" s="207"/>
      <c r="K47" s="207"/>
    </row>
    <row r="48" spans="1:11" ht="15.75" customHeight="1">
      <c r="A48" s="420" t="s">
        <v>863</v>
      </c>
      <c r="B48" s="302"/>
      <c r="C48" s="303">
        <v>0.29166666666666669</v>
      </c>
      <c r="D48" s="207" t="s">
        <v>864</v>
      </c>
      <c r="E48" s="207"/>
      <c r="F48" s="207">
        <v>94</v>
      </c>
      <c r="G48" s="302" t="s">
        <v>964</v>
      </c>
      <c r="H48" s="207"/>
      <c r="I48" s="207"/>
      <c r="J48" s="207"/>
      <c r="K48" s="207"/>
    </row>
    <row r="49" spans="1:11" ht="15.75" customHeight="1">
      <c r="A49" s="348"/>
      <c r="B49" s="302"/>
      <c r="C49" s="303">
        <v>0.3125</v>
      </c>
      <c r="D49" s="207" t="s">
        <v>865</v>
      </c>
      <c r="E49" s="176"/>
      <c r="F49" s="176"/>
      <c r="G49" s="207"/>
      <c r="H49" s="207"/>
      <c r="I49" s="207"/>
      <c r="J49" s="207"/>
      <c r="K49" s="207"/>
    </row>
    <row r="50" spans="1:11" ht="15.75" customHeight="1">
      <c r="A50" s="349"/>
      <c r="B50" s="302"/>
      <c r="C50" s="303">
        <v>0.33333333333333331</v>
      </c>
      <c r="D50" s="207" t="s">
        <v>866</v>
      </c>
      <c r="E50" s="176"/>
      <c r="F50" s="176"/>
      <c r="G50" s="207"/>
      <c r="H50" s="207"/>
      <c r="I50" s="207"/>
      <c r="J50" s="207"/>
      <c r="K50" s="207"/>
    </row>
    <row r="51" spans="1:11" ht="15.75" customHeight="1">
      <c r="A51" s="349"/>
      <c r="B51" s="302"/>
      <c r="C51" s="421" t="s">
        <v>965</v>
      </c>
      <c r="D51" s="207" t="s">
        <v>867</v>
      </c>
      <c r="E51" s="176"/>
      <c r="F51" s="176"/>
      <c r="G51" s="207"/>
      <c r="H51" s="207"/>
      <c r="I51" s="207"/>
      <c r="J51" s="207"/>
      <c r="K51" s="207"/>
    </row>
    <row r="52" spans="1:11" ht="15.75" customHeight="1">
      <c r="A52" s="349"/>
      <c r="B52" s="302"/>
      <c r="C52" s="421" t="s">
        <v>966</v>
      </c>
      <c r="D52" s="207" t="s">
        <v>868</v>
      </c>
      <c r="E52" s="207"/>
      <c r="F52" s="207"/>
      <c r="G52" s="207"/>
      <c r="H52" s="207"/>
      <c r="I52" s="207"/>
      <c r="J52" s="207"/>
      <c r="K52" s="207"/>
    </row>
    <row r="53" spans="1:11" ht="15.75" customHeight="1">
      <c r="A53" s="349"/>
      <c r="B53" s="302"/>
      <c r="C53" s="422">
        <v>0.45833333333333331</v>
      </c>
      <c r="D53" s="302" t="s">
        <v>869</v>
      </c>
      <c r="E53" s="207"/>
      <c r="F53" s="207"/>
      <c r="G53" s="207"/>
      <c r="H53" s="207"/>
      <c r="I53" s="207"/>
      <c r="J53" s="207"/>
      <c r="K53" s="207"/>
    </row>
    <row r="54" spans="1:11" ht="15.75" customHeight="1">
      <c r="A54" s="361"/>
      <c r="B54" s="207"/>
      <c r="C54" s="303">
        <v>0.47916666666666669</v>
      </c>
      <c r="D54" s="207" t="s">
        <v>873</v>
      </c>
      <c r="E54" s="285"/>
      <c r="F54" s="285"/>
      <c r="G54" s="207"/>
      <c r="H54" s="207"/>
      <c r="I54" s="207"/>
      <c r="J54" s="207"/>
      <c r="K54" s="207"/>
    </row>
    <row r="55" spans="1:11" ht="15.75" customHeight="1">
      <c r="A55" s="361"/>
      <c r="B55" s="207"/>
      <c r="C55" s="303">
        <v>0.5625</v>
      </c>
      <c r="D55" s="207" t="s">
        <v>874</v>
      </c>
      <c r="E55" s="207"/>
      <c r="F55" s="207">
        <v>94</v>
      </c>
      <c r="G55" s="302" t="s">
        <v>964</v>
      </c>
      <c r="H55" s="207"/>
      <c r="I55" s="207"/>
      <c r="J55" s="207"/>
      <c r="K55" s="207"/>
    </row>
    <row r="56" spans="1:11" ht="15.75" customHeight="1">
      <c r="A56" s="361"/>
      <c r="B56" s="207"/>
      <c r="C56" s="413" t="s">
        <v>875</v>
      </c>
      <c r="D56" s="207" t="s">
        <v>876</v>
      </c>
      <c r="E56" s="285"/>
      <c r="F56" s="285"/>
      <c r="G56" s="302"/>
      <c r="H56" s="207"/>
      <c r="I56" s="207"/>
      <c r="J56" s="207"/>
      <c r="K56" s="207"/>
    </row>
    <row r="57" spans="1:11" ht="15.75" customHeight="1">
      <c r="A57" s="361"/>
      <c r="B57" s="207"/>
      <c r="C57" s="303">
        <v>0.72916666666666663</v>
      </c>
      <c r="D57" s="323" t="s">
        <v>967</v>
      </c>
      <c r="E57" s="207"/>
      <c r="F57" s="207">
        <v>94</v>
      </c>
      <c r="G57" s="302" t="s">
        <v>964</v>
      </c>
      <c r="H57" s="207"/>
      <c r="I57" s="207"/>
      <c r="J57" s="207"/>
      <c r="K57" s="207"/>
    </row>
    <row r="58" spans="1:11" ht="15.75" customHeight="1">
      <c r="A58" s="363"/>
      <c r="B58" s="302"/>
      <c r="C58" s="303">
        <v>0.82291666666666663</v>
      </c>
      <c r="D58" s="207" t="s">
        <v>878</v>
      </c>
      <c r="E58" s="131" t="s">
        <v>968</v>
      </c>
      <c r="F58" s="131"/>
      <c r="G58" s="207"/>
      <c r="H58" s="207"/>
      <c r="I58" s="207"/>
      <c r="J58" s="207"/>
      <c r="K58" s="207"/>
    </row>
    <row r="59" spans="1:11" ht="15.75" customHeight="1">
      <c r="A59" s="423" t="s">
        <v>879</v>
      </c>
      <c r="B59" s="302"/>
      <c r="C59" s="303">
        <v>0.82291666666666663</v>
      </c>
      <c r="D59" s="365" t="s">
        <v>969</v>
      </c>
      <c r="E59" s="131"/>
      <c r="F59" s="131"/>
      <c r="G59" s="207"/>
      <c r="H59" s="207"/>
      <c r="I59" s="207"/>
      <c r="J59" s="207"/>
      <c r="K59" s="207"/>
    </row>
    <row r="60" spans="1:11" ht="15.75" customHeight="1">
      <c r="A60" s="323"/>
      <c r="B60" s="207"/>
      <c r="C60" s="303">
        <v>0.83333333333333337</v>
      </c>
      <c r="D60" s="365" t="s">
        <v>859</v>
      </c>
      <c r="E60" s="131"/>
      <c r="F60" s="131"/>
      <c r="G60" s="207"/>
      <c r="H60" s="207"/>
      <c r="I60" s="207"/>
      <c r="J60" s="207"/>
      <c r="K60" s="207"/>
    </row>
    <row r="61" spans="1:11" ht="15.75" customHeight="1">
      <c r="A61" s="349"/>
      <c r="B61" s="302"/>
      <c r="C61" s="303"/>
      <c r="D61" s="207"/>
      <c r="E61" s="207"/>
      <c r="F61" s="207"/>
      <c r="G61" s="207"/>
      <c r="H61" s="207"/>
      <c r="I61" s="207"/>
      <c r="J61" s="207"/>
      <c r="K61" s="207"/>
    </row>
    <row r="62" spans="1:11" ht="15.75" customHeight="1">
      <c r="A62" s="368">
        <v>43911</v>
      </c>
      <c r="B62" s="369" t="s">
        <v>970</v>
      </c>
      <c r="C62" s="303">
        <v>0.28125</v>
      </c>
      <c r="D62" s="207" t="s">
        <v>882</v>
      </c>
      <c r="E62" s="207"/>
      <c r="F62" s="207"/>
      <c r="G62" s="207"/>
      <c r="H62" s="207"/>
      <c r="I62" s="207"/>
      <c r="J62" s="207"/>
      <c r="K62" s="207"/>
    </row>
    <row r="63" spans="1:11" ht="15.75" customHeight="1">
      <c r="A63" s="420" t="s">
        <v>883</v>
      </c>
      <c r="B63" s="285"/>
      <c r="C63" s="303">
        <v>0.29166666666666669</v>
      </c>
      <c r="D63" s="207" t="s">
        <v>864</v>
      </c>
      <c r="E63" s="207"/>
      <c r="F63" s="207">
        <v>94</v>
      </c>
      <c r="G63" s="207"/>
      <c r="H63" s="207"/>
      <c r="I63" s="207"/>
      <c r="J63" s="207"/>
      <c r="K63" s="207"/>
    </row>
    <row r="64" spans="1:11" ht="15.75" customHeight="1">
      <c r="A64" s="348"/>
      <c r="B64" s="285"/>
      <c r="C64" s="303">
        <v>0.3125</v>
      </c>
      <c r="D64" s="371" t="s">
        <v>971</v>
      </c>
      <c r="E64" s="207"/>
      <c r="F64" s="207"/>
      <c r="G64" s="207"/>
      <c r="H64" s="207"/>
      <c r="I64" s="207"/>
      <c r="J64" s="207"/>
      <c r="K64" s="207"/>
    </row>
    <row r="65" spans="1:11" ht="15.75" customHeight="1">
      <c r="A65" s="349"/>
      <c r="B65" s="302"/>
      <c r="C65" s="303">
        <v>0.33333333333333331</v>
      </c>
      <c r="D65" s="207" t="s">
        <v>866</v>
      </c>
      <c r="E65" s="207"/>
      <c r="F65" s="207"/>
      <c r="G65" s="207"/>
      <c r="H65" s="207"/>
      <c r="I65" s="207"/>
      <c r="J65" s="207"/>
      <c r="K65" s="207"/>
    </row>
    <row r="66" spans="1:11" ht="15.75" customHeight="1">
      <c r="A66" s="361"/>
      <c r="B66" s="207"/>
      <c r="C66" s="303">
        <v>0.375</v>
      </c>
      <c r="D66" s="207" t="s">
        <v>869</v>
      </c>
      <c r="E66" s="207"/>
      <c r="F66" s="207"/>
      <c r="G66" s="207"/>
      <c r="H66" s="207"/>
      <c r="I66" s="207"/>
      <c r="J66" s="207"/>
      <c r="K66" s="207"/>
    </row>
    <row r="67" spans="1:11" ht="15.75" customHeight="1">
      <c r="A67" s="380"/>
      <c r="B67" s="207"/>
      <c r="C67" s="421" t="s">
        <v>887</v>
      </c>
      <c r="D67" s="207" t="s">
        <v>888</v>
      </c>
      <c r="E67" s="207"/>
      <c r="F67" s="207"/>
      <c r="G67" s="207"/>
      <c r="H67" s="207"/>
      <c r="I67" s="207"/>
      <c r="J67" s="207"/>
      <c r="K67" s="207"/>
    </row>
    <row r="68" spans="1:11" ht="15.75" customHeight="1">
      <c r="A68" s="380"/>
      <c r="B68" s="207"/>
      <c r="C68" s="315">
        <v>0.4375</v>
      </c>
      <c r="D68" s="365" t="s">
        <v>889</v>
      </c>
      <c r="E68" s="207"/>
      <c r="F68" s="207">
        <v>20</v>
      </c>
      <c r="G68" s="207"/>
      <c r="H68" s="207"/>
      <c r="I68" s="207"/>
      <c r="J68" s="207"/>
      <c r="K68" s="207"/>
    </row>
    <row r="69" spans="1:11" ht="15.75" customHeight="1">
      <c r="A69" s="361"/>
      <c r="B69" s="367"/>
      <c r="C69" s="315">
        <v>0.47916666666666669</v>
      </c>
      <c r="D69" s="207" t="s">
        <v>892</v>
      </c>
      <c r="E69" s="207"/>
      <c r="F69" s="207"/>
      <c r="G69" s="207"/>
      <c r="H69" s="207"/>
      <c r="I69" s="207"/>
      <c r="J69" s="207"/>
      <c r="K69" s="207"/>
    </row>
    <row r="70" spans="1:11" ht="15.75" customHeight="1">
      <c r="A70" s="380"/>
      <c r="B70" s="207"/>
      <c r="C70" s="315">
        <v>0.5</v>
      </c>
      <c r="D70" s="207" t="s">
        <v>874</v>
      </c>
      <c r="E70" s="207"/>
      <c r="F70" s="207">
        <v>94</v>
      </c>
      <c r="G70" s="302" t="s">
        <v>972</v>
      </c>
      <c r="H70" s="207"/>
      <c r="I70" s="207"/>
      <c r="J70" s="207"/>
      <c r="K70" s="207"/>
    </row>
    <row r="71" spans="1:11" ht="15.75" customHeight="1">
      <c r="A71" s="398" t="s">
        <v>973</v>
      </c>
      <c r="B71" s="308" t="s">
        <v>918</v>
      </c>
      <c r="C71" s="351"/>
      <c r="D71" s="302" t="s">
        <v>974</v>
      </c>
      <c r="E71" s="207"/>
      <c r="F71" s="207"/>
      <c r="G71" s="207"/>
      <c r="H71" s="207"/>
      <c r="I71" s="207"/>
      <c r="J71" s="207"/>
      <c r="K71" s="207"/>
    </row>
    <row r="72" spans="1:11" ht="15.75" customHeight="1">
      <c r="A72" s="380"/>
      <c r="B72" s="207"/>
      <c r="C72" s="315">
        <v>0.54166666666666663</v>
      </c>
      <c r="D72" s="207" t="s">
        <v>893</v>
      </c>
      <c r="E72" s="207"/>
      <c r="F72" s="207"/>
      <c r="G72" s="207"/>
      <c r="H72" s="207"/>
      <c r="I72" s="207"/>
      <c r="J72" s="207"/>
      <c r="K72" s="207"/>
    </row>
    <row r="73" spans="1:11" ht="15.75" customHeight="1">
      <c r="A73" s="361"/>
      <c r="B73" s="207"/>
      <c r="C73" s="315">
        <v>0.64583333333333337</v>
      </c>
      <c r="D73" s="207" t="s">
        <v>889</v>
      </c>
      <c r="E73" s="207"/>
      <c r="F73" s="207">
        <v>20</v>
      </c>
      <c r="G73" s="207"/>
      <c r="H73" s="207"/>
      <c r="I73" s="207"/>
      <c r="J73" s="207"/>
      <c r="K73" s="207"/>
    </row>
    <row r="74" spans="1:11" ht="15.75" customHeight="1">
      <c r="A74" s="361"/>
      <c r="B74" s="207"/>
      <c r="C74" s="315">
        <v>0.66666666666666663</v>
      </c>
      <c r="D74" s="207" t="s">
        <v>894</v>
      </c>
      <c r="E74" s="207"/>
      <c r="F74" s="207"/>
      <c r="G74" s="207"/>
      <c r="H74" s="207"/>
      <c r="I74" s="207"/>
      <c r="J74" s="207"/>
      <c r="K74" s="207"/>
    </row>
    <row r="75" spans="1:11" ht="15.75" customHeight="1">
      <c r="A75" s="361"/>
      <c r="B75" s="207"/>
      <c r="C75" s="206">
        <v>0.75</v>
      </c>
      <c r="D75" s="207" t="s">
        <v>859</v>
      </c>
      <c r="E75" s="207"/>
      <c r="F75" s="207"/>
      <c r="G75" s="207"/>
      <c r="H75" s="207"/>
      <c r="I75" s="207"/>
      <c r="J75" s="207"/>
      <c r="K75" s="207"/>
    </row>
    <row r="76" spans="1:11" ht="15.75" customHeight="1">
      <c r="A76" s="361"/>
      <c r="B76" s="207"/>
      <c r="C76" s="315"/>
      <c r="D76" s="207"/>
      <c r="E76" s="207"/>
      <c r="F76" s="207"/>
      <c r="G76" s="207"/>
      <c r="H76" s="207"/>
      <c r="I76" s="207"/>
      <c r="J76" s="207"/>
      <c r="K76" s="207"/>
    </row>
    <row r="77" spans="1:11" ht="15.75" customHeight="1">
      <c r="A77" s="361"/>
      <c r="B77" s="207"/>
      <c r="C77" s="315">
        <v>0.72916666666666663</v>
      </c>
      <c r="D77" s="302" t="s">
        <v>276</v>
      </c>
      <c r="E77" s="323"/>
      <c r="F77" s="323"/>
      <c r="G77" s="323"/>
      <c r="H77" s="323"/>
      <c r="I77" s="302"/>
      <c r="J77" s="207"/>
      <c r="K77" s="207"/>
    </row>
    <row r="78" spans="1:11" ht="15.75" customHeight="1">
      <c r="A78" s="361"/>
      <c r="B78" s="207"/>
      <c r="C78" s="424">
        <v>0.8125</v>
      </c>
      <c r="D78" s="207" t="s">
        <v>975</v>
      </c>
      <c r="E78" s="176"/>
      <c r="F78" s="176">
        <v>25</v>
      </c>
      <c r="G78" s="176"/>
      <c r="H78" s="176"/>
      <c r="I78" s="207"/>
      <c r="J78" s="207"/>
      <c r="K78" s="207"/>
    </row>
    <row r="79" spans="1:11" ht="15.75" customHeight="1">
      <c r="A79" s="361"/>
      <c r="B79" s="207"/>
      <c r="C79" s="424">
        <v>0.75</v>
      </c>
      <c r="D79" s="207" t="s">
        <v>277</v>
      </c>
      <c r="E79" s="207"/>
      <c r="F79" s="207"/>
      <c r="G79" s="207"/>
      <c r="H79" s="207"/>
      <c r="I79" s="207"/>
      <c r="J79" s="207"/>
      <c r="K79" s="207"/>
    </row>
    <row r="80" spans="1:11" ht="15.75" customHeight="1">
      <c r="A80" s="379" t="s">
        <v>976</v>
      </c>
      <c r="B80" s="399" t="s">
        <v>922</v>
      </c>
      <c r="C80" s="315">
        <v>0.8125</v>
      </c>
      <c r="D80" s="302" t="s">
        <v>279</v>
      </c>
      <c r="E80" s="285"/>
      <c r="F80" s="365"/>
      <c r="G80" s="207"/>
      <c r="H80" s="207"/>
      <c r="I80" s="207"/>
      <c r="J80" s="207"/>
      <c r="K80" s="207"/>
    </row>
    <row r="81" spans="1:11" ht="15.75" customHeight="1">
      <c r="A81" s="380"/>
      <c r="B81" s="207"/>
      <c r="C81" s="315">
        <v>0.85416666666666663</v>
      </c>
      <c r="D81" s="302" t="s">
        <v>278</v>
      </c>
      <c r="E81" s="285"/>
      <c r="F81" s="285"/>
      <c r="G81" s="207"/>
      <c r="H81" s="207"/>
      <c r="I81" s="207"/>
      <c r="J81" s="207"/>
      <c r="K81" s="207"/>
    </row>
    <row r="82" spans="1:11" ht="15.75" customHeight="1">
      <c r="A82" s="380"/>
      <c r="B82" s="207"/>
      <c r="C82" s="303">
        <v>0.89583333333333337</v>
      </c>
      <c r="D82" s="302" t="s">
        <v>898</v>
      </c>
      <c r="E82" s="285"/>
      <c r="F82" s="285"/>
      <c r="G82" s="207"/>
      <c r="H82" s="207"/>
      <c r="I82" s="207"/>
      <c r="J82" s="207"/>
      <c r="K82" s="207"/>
    </row>
    <row r="83" spans="1:11" ht="15.75" customHeight="1">
      <c r="A83" s="361"/>
      <c r="B83" s="207"/>
      <c r="C83" s="303">
        <v>0.9375</v>
      </c>
      <c r="D83" s="207" t="s">
        <v>281</v>
      </c>
      <c r="E83" s="207"/>
      <c r="F83" s="207"/>
      <c r="G83" s="207"/>
      <c r="H83" s="207"/>
      <c r="I83" s="207"/>
      <c r="J83" s="207"/>
      <c r="K83" s="207"/>
    </row>
    <row r="84" spans="1:11" ht="15.75" customHeight="1">
      <c r="A84" s="380"/>
      <c r="B84" s="207"/>
      <c r="C84" s="303"/>
      <c r="D84" s="207"/>
      <c r="E84" s="207"/>
      <c r="F84" s="207"/>
      <c r="G84" s="207"/>
      <c r="H84" s="207"/>
      <c r="I84" s="207"/>
      <c r="J84" s="207"/>
      <c r="K84" s="131"/>
    </row>
    <row r="85" spans="1:11" ht="15.75" customHeight="1"/>
    <row r="86" spans="1:11" ht="15.75" customHeight="1"/>
    <row r="87" spans="1:11" ht="15.75" customHeight="1"/>
    <row r="88" spans="1:11" ht="15.75" customHeight="1"/>
    <row r="89" spans="1:11" ht="15.75" customHeight="1"/>
    <row r="90" spans="1:11" ht="15.75" customHeight="1"/>
    <row r="91" spans="1:11" ht="15.75" customHeight="1"/>
    <row r="92" spans="1:11" ht="15.75" customHeight="1"/>
    <row r="93" spans="1:11" ht="15.75" customHeight="1"/>
    <row r="94" spans="1:11" ht="15.75" customHeight="1"/>
    <row r="95" spans="1:11" ht="15.75" customHeight="1"/>
    <row r="96" spans="1: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H7:K7"/>
    <mergeCell ref="A10:B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R1000"/>
  <sheetViews>
    <sheetView workbookViewId="0"/>
  </sheetViews>
  <sheetFormatPr defaultColWidth="12.5703125" defaultRowHeight="15" customHeight="1"/>
  <cols>
    <col min="1" max="1" width="12.5703125" customWidth="1"/>
    <col min="2" max="2" width="20.5703125" customWidth="1"/>
    <col min="3" max="3" width="12" customWidth="1"/>
    <col min="4" max="4" width="73.7109375" customWidth="1"/>
    <col min="5" max="5" width="0.42578125" customWidth="1"/>
    <col min="6" max="6" width="5.85546875" customWidth="1"/>
    <col min="7" max="7" width="9.5703125" customWidth="1"/>
    <col min="8" max="8" width="20.42578125" customWidth="1"/>
    <col min="9" max="9" width="19.5703125" customWidth="1"/>
    <col min="10" max="10" width="16.140625" customWidth="1"/>
    <col min="11" max="18" width="12.5703125" customWidth="1"/>
  </cols>
  <sheetData>
    <row r="1" spans="1:18">
      <c r="A1" s="284" t="s">
        <v>977</v>
      </c>
      <c r="B1" s="425"/>
      <c r="C1" s="426"/>
      <c r="D1" s="425"/>
      <c r="E1" s="425"/>
      <c r="F1" s="425"/>
      <c r="G1" s="425"/>
      <c r="H1" s="286" t="s">
        <v>780</v>
      </c>
      <c r="I1" s="425"/>
      <c r="J1" s="425"/>
      <c r="K1" s="1"/>
      <c r="L1" s="1"/>
      <c r="M1" s="1"/>
      <c r="N1" s="1"/>
      <c r="O1" s="1"/>
      <c r="P1" s="1"/>
      <c r="Q1" s="1"/>
      <c r="R1" s="1"/>
    </row>
    <row r="2" spans="1:18">
      <c r="A2" s="425"/>
      <c r="B2" s="382" t="s">
        <v>978</v>
      </c>
      <c r="C2" s="383" t="s">
        <v>979</v>
      </c>
      <c r="D2" s="382" t="s">
        <v>783</v>
      </c>
      <c r="E2" s="425"/>
      <c r="F2" s="425"/>
      <c r="G2" s="427"/>
      <c r="H2" s="425"/>
      <c r="I2" s="425"/>
      <c r="J2" s="425"/>
      <c r="K2" s="1"/>
      <c r="L2" s="1"/>
      <c r="M2" s="1"/>
      <c r="N2" s="1"/>
      <c r="O2" s="1"/>
      <c r="P2" s="1"/>
      <c r="Q2" s="1"/>
      <c r="R2" s="1"/>
    </row>
    <row r="3" spans="1:18">
      <c r="A3" s="425"/>
      <c r="B3" s="425"/>
      <c r="C3" s="426"/>
      <c r="D3" s="425"/>
      <c r="E3" s="425"/>
      <c r="F3" s="425"/>
      <c r="G3" s="425"/>
      <c r="H3" s="425"/>
      <c r="I3" s="425"/>
      <c r="J3" s="425"/>
      <c r="K3" s="1"/>
      <c r="L3" s="1"/>
      <c r="M3" s="1"/>
      <c r="N3" s="1"/>
      <c r="O3" s="1"/>
      <c r="P3" s="1"/>
      <c r="Q3" s="1"/>
      <c r="R3" s="1"/>
    </row>
    <row r="4" spans="1:18">
      <c r="A4" s="428" t="s">
        <v>0</v>
      </c>
      <c r="B4" s="429" t="s">
        <v>163</v>
      </c>
      <c r="C4" s="428" t="s">
        <v>164</v>
      </c>
      <c r="D4" s="429" t="s">
        <v>57</v>
      </c>
      <c r="E4" s="430"/>
      <c r="F4" s="430" t="s">
        <v>980</v>
      </c>
      <c r="G4" s="430" t="s">
        <v>981</v>
      </c>
      <c r="H4" s="429" t="s">
        <v>784</v>
      </c>
      <c r="I4" s="429" t="s">
        <v>785</v>
      </c>
      <c r="J4" s="429" t="s">
        <v>168</v>
      </c>
      <c r="K4" s="1"/>
      <c r="L4" s="1"/>
      <c r="M4" s="1"/>
      <c r="N4" s="1"/>
      <c r="O4" s="1"/>
      <c r="P4" s="1"/>
      <c r="Q4" s="1"/>
      <c r="R4" s="1"/>
    </row>
    <row r="5" spans="1:18">
      <c r="A5" s="431"/>
      <c r="B5" s="432"/>
      <c r="C5" s="433"/>
      <c r="D5" s="434"/>
      <c r="E5" s="432"/>
      <c r="F5" s="435"/>
      <c r="G5" s="432"/>
      <c r="H5" s="436"/>
      <c r="I5" s="436"/>
      <c r="J5" s="436"/>
      <c r="K5" s="1"/>
      <c r="L5" s="1"/>
      <c r="M5" s="1"/>
      <c r="N5" s="1"/>
      <c r="O5" s="1"/>
      <c r="P5" s="1"/>
      <c r="Q5" s="1"/>
      <c r="R5" s="1"/>
    </row>
    <row r="6" spans="1:18">
      <c r="A6" s="832" t="s">
        <v>982</v>
      </c>
      <c r="B6" s="801"/>
      <c r="C6" s="801"/>
      <c r="D6" s="802"/>
      <c r="E6" s="432"/>
      <c r="F6" s="435"/>
      <c r="G6" s="432"/>
      <c r="H6" s="436"/>
      <c r="I6" s="436"/>
      <c r="J6" s="436"/>
      <c r="K6" s="1"/>
      <c r="L6" s="1"/>
      <c r="M6" s="1"/>
      <c r="N6" s="1"/>
      <c r="O6" s="1"/>
      <c r="P6" s="1"/>
      <c r="Q6" s="1"/>
      <c r="R6" s="1"/>
    </row>
    <row r="7" spans="1:18">
      <c r="A7" s="431"/>
      <c r="B7" s="432"/>
      <c r="C7" s="433"/>
      <c r="D7" s="434" t="s">
        <v>983</v>
      </c>
      <c r="E7" s="432"/>
      <c r="F7" s="435"/>
      <c r="G7" s="432"/>
      <c r="H7" s="436"/>
      <c r="I7" s="436"/>
      <c r="J7" s="436"/>
      <c r="K7" s="1"/>
      <c r="L7" s="1"/>
      <c r="M7" s="1"/>
      <c r="N7" s="1"/>
      <c r="O7" s="1"/>
      <c r="P7" s="1"/>
      <c r="Q7" s="1"/>
      <c r="R7" s="1"/>
    </row>
    <row r="8" spans="1:18">
      <c r="A8" s="431"/>
      <c r="B8" s="432"/>
      <c r="C8" s="433"/>
      <c r="D8" s="434" t="s">
        <v>984</v>
      </c>
      <c r="E8" s="432"/>
      <c r="F8" s="435"/>
      <c r="G8" s="432"/>
      <c r="H8" s="436"/>
      <c r="I8" s="436"/>
      <c r="J8" s="436"/>
      <c r="K8" s="1"/>
      <c r="L8" s="1"/>
      <c r="M8" s="1"/>
      <c r="N8" s="1"/>
      <c r="O8" s="1"/>
      <c r="P8" s="1"/>
      <c r="Q8" s="1"/>
      <c r="R8" s="1"/>
    </row>
    <row r="9" spans="1:18">
      <c r="A9" s="431"/>
      <c r="B9" s="432"/>
      <c r="C9" s="433"/>
      <c r="D9" s="434" t="s">
        <v>985</v>
      </c>
      <c r="E9" s="432"/>
      <c r="F9" s="435"/>
      <c r="G9" s="432"/>
      <c r="H9" s="436"/>
      <c r="I9" s="436"/>
      <c r="J9" s="436"/>
      <c r="K9" s="1"/>
      <c r="L9" s="1"/>
      <c r="M9" s="1"/>
      <c r="N9" s="1"/>
      <c r="O9" s="1"/>
      <c r="P9" s="1"/>
      <c r="Q9" s="1"/>
      <c r="R9" s="1"/>
    </row>
    <row r="10" spans="1:18">
      <c r="A10" s="437" t="s">
        <v>986</v>
      </c>
      <c r="B10" s="438" t="s">
        <v>987</v>
      </c>
      <c r="C10" s="439">
        <v>0.32291666666666669</v>
      </c>
      <c r="D10" s="30" t="s">
        <v>988</v>
      </c>
      <c r="E10" s="432"/>
      <c r="F10" s="435" t="s">
        <v>989</v>
      </c>
      <c r="G10" s="432"/>
      <c r="H10" s="432" t="s">
        <v>799</v>
      </c>
      <c r="I10" s="30"/>
      <c r="J10" s="30" t="s">
        <v>802</v>
      </c>
      <c r="K10" s="1"/>
      <c r="L10" s="1"/>
      <c r="M10" s="1"/>
      <c r="N10" s="1"/>
      <c r="O10" s="1"/>
      <c r="P10" s="1"/>
      <c r="Q10" s="1"/>
      <c r="R10" s="1"/>
    </row>
    <row r="11" spans="1:18">
      <c r="A11" s="440"/>
      <c r="B11" s="293"/>
      <c r="C11" s="439">
        <v>0.33333333333333331</v>
      </c>
      <c r="D11" s="30" t="s">
        <v>990</v>
      </c>
      <c r="E11" s="30"/>
      <c r="F11" s="441">
        <v>0</v>
      </c>
      <c r="G11" s="30" t="s">
        <v>991</v>
      </c>
      <c r="H11" s="432" t="s">
        <v>992</v>
      </c>
      <c r="I11" s="432"/>
      <c r="J11" s="30"/>
      <c r="K11" s="131"/>
      <c r="L11" s="131"/>
      <c r="M11" s="131"/>
      <c r="N11" s="131"/>
      <c r="O11" s="131"/>
      <c r="P11" s="131"/>
      <c r="Q11" s="131"/>
      <c r="R11" s="131"/>
    </row>
    <row r="12" spans="1:18">
      <c r="A12" s="440"/>
      <c r="B12" s="293"/>
      <c r="C12" s="439"/>
      <c r="D12" s="442" t="s">
        <v>993</v>
      </c>
      <c r="E12" s="297"/>
      <c r="F12" s="443"/>
      <c r="G12" s="297"/>
      <c r="H12" s="444"/>
      <c r="I12" s="444"/>
      <c r="J12" s="30"/>
      <c r="K12" s="131"/>
      <c r="L12" s="131"/>
      <c r="M12" s="131"/>
      <c r="N12" s="131"/>
      <c r="O12" s="131"/>
      <c r="P12" s="131"/>
      <c r="Q12" s="131"/>
      <c r="R12" s="131"/>
    </row>
    <row r="13" spans="1:18" ht="12.75">
      <c r="A13" s="293"/>
      <c r="B13" s="293"/>
      <c r="C13" s="439">
        <v>0.35416666666666669</v>
      </c>
      <c r="D13" s="297" t="s">
        <v>805</v>
      </c>
      <c r="E13" s="297"/>
      <c r="F13" s="443">
        <v>0</v>
      </c>
      <c r="G13" s="297"/>
      <c r="H13" s="297" t="s">
        <v>994</v>
      </c>
      <c r="I13" s="297"/>
      <c r="J13" s="30"/>
      <c r="K13" s="131"/>
      <c r="L13" s="131"/>
      <c r="M13" s="131"/>
      <c r="N13" s="131"/>
      <c r="O13" s="131"/>
      <c r="P13" s="131"/>
      <c r="Q13" s="131"/>
      <c r="R13" s="131"/>
    </row>
    <row r="14" spans="1:18" ht="12.75">
      <c r="A14" s="293"/>
      <c r="B14" s="293"/>
      <c r="C14" s="439">
        <v>0.375</v>
      </c>
      <c r="D14" s="445" t="s">
        <v>812</v>
      </c>
      <c r="E14" s="297"/>
      <c r="F14" s="443"/>
      <c r="G14" s="297"/>
      <c r="H14" s="297"/>
      <c r="I14" s="297"/>
      <c r="J14" s="131"/>
      <c r="K14" s="131"/>
      <c r="L14" s="131"/>
      <c r="M14" s="131"/>
      <c r="N14" s="131"/>
      <c r="O14" s="131"/>
      <c r="P14" s="131"/>
      <c r="Q14" s="131"/>
      <c r="R14" s="131"/>
    </row>
    <row r="15" spans="1:18" ht="12.75">
      <c r="A15" s="293"/>
      <c r="B15" s="293"/>
      <c r="C15" s="439">
        <v>0.41666666666666669</v>
      </c>
      <c r="D15" s="293" t="s">
        <v>995</v>
      </c>
      <c r="E15" s="30"/>
      <c r="F15" s="441">
        <v>6</v>
      </c>
      <c r="G15" s="446" t="s">
        <v>996</v>
      </c>
      <c r="H15" s="30"/>
      <c r="I15" s="30"/>
      <c r="J15" s="30" t="s">
        <v>997</v>
      </c>
      <c r="K15" s="131"/>
      <c r="L15" s="131"/>
      <c r="M15" s="131"/>
      <c r="N15" s="131"/>
      <c r="O15" s="131"/>
      <c r="P15" s="131"/>
      <c r="Q15" s="131"/>
      <c r="R15" s="131"/>
    </row>
    <row r="16" spans="1:18" ht="12.75">
      <c r="A16" s="293"/>
      <c r="B16" s="293"/>
      <c r="C16" s="439" t="s">
        <v>806</v>
      </c>
      <c r="D16" s="30" t="s">
        <v>453</v>
      </c>
      <c r="E16" s="30"/>
      <c r="F16" s="441"/>
      <c r="G16" s="30"/>
      <c r="H16" s="30"/>
      <c r="I16" s="30"/>
      <c r="J16" s="30"/>
      <c r="K16" s="131"/>
      <c r="L16" s="131"/>
      <c r="M16" s="131"/>
      <c r="N16" s="131"/>
      <c r="O16" s="131"/>
      <c r="P16" s="131"/>
      <c r="Q16" s="131"/>
      <c r="R16" s="131"/>
    </row>
    <row r="18" spans="1:18" ht="12.75">
      <c r="A18" s="293"/>
      <c r="B18" s="120"/>
      <c r="C18" s="447" t="s">
        <v>998</v>
      </c>
      <c r="D18" s="297" t="s">
        <v>837</v>
      </c>
      <c r="E18" s="30"/>
      <c r="F18" s="441"/>
      <c r="G18" s="30"/>
      <c r="H18" s="18"/>
      <c r="I18" s="30"/>
      <c r="J18" s="30"/>
      <c r="K18" s="131"/>
      <c r="L18" s="131"/>
      <c r="M18" s="131"/>
      <c r="N18" s="131"/>
      <c r="O18" s="131"/>
      <c r="P18" s="131"/>
      <c r="Q18" s="131"/>
      <c r="R18" s="131"/>
    </row>
    <row r="19" spans="1:18" ht="153">
      <c r="A19" s="293"/>
      <c r="B19" s="120"/>
      <c r="C19" s="447" t="s">
        <v>999</v>
      </c>
      <c r="D19" s="18" t="s">
        <v>1000</v>
      </c>
      <c r="E19" s="30"/>
      <c r="F19" s="441"/>
      <c r="G19" s="30"/>
      <c r="H19" s="18" t="s">
        <v>821</v>
      </c>
      <c r="I19" s="30"/>
      <c r="J19" s="30"/>
      <c r="K19" s="131"/>
      <c r="L19" s="131"/>
      <c r="M19" s="131"/>
      <c r="N19" s="131"/>
      <c r="O19" s="131"/>
      <c r="P19" s="131"/>
      <c r="Q19" s="131"/>
      <c r="R19" s="131"/>
    </row>
    <row r="20" spans="1:18" ht="12.75">
      <c r="A20" s="293"/>
      <c r="B20" s="833" t="s">
        <v>1001</v>
      </c>
      <c r="C20" s="448" t="s">
        <v>1002</v>
      </c>
      <c r="D20" s="297" t="s">
        <v>1003</v>
      </c>
      <c r="E20" s="30"/>
      <c r="F20" s="441"/>
      <c r="G20" s="30"/>
      <c r="H20" s="30"/>
      <c r="I20" s="30" t="s">
        <v>1004</v>
      </c>
      <c r="J20" s="30"/>
      <c r="K20" s="131"/>
      <c r="L20" s="131"/>
      <c r="M20" s="131"/>
      <c r="N20" s="131"/>
      <c r="O20" s="131"/>
      <c r="P20" s="131"/>
      <c r="Q20" s="131"/>
      <c r="R20" s="131"/>
    </row>
    <row r="21" spans="1:18" ht="15.75" customHeight="1">
      <c r="A21" s="293"/>
      <c r="B21" s="834"/>
      <c r="C21" s="449" t="s">
        <v>1005</v>
      </c>
      <c r="D21" s="297" t="s">
        <v>1006</v>
      </c>
      <c r="E21" s="30"/>
      <c r="F21" s="441"/>
      <c r="G21" s="30"/>
      <c r="H21" s="30"/>
      <c r="I21" s="30" t="s">
        <v>1007</v>
      </c>
      <c r="J21" s="30"/>
      <c r="K21" s="131"/>
      <c r="L21" s="131"/>
      <c r="M21" s="131"/>
      <c r="N21" s="131"/>
      <c r="O21" s="131"/>
      <c r="P21" s="131"/>
      <c r="Q21" s="131"/>
      <c r="R21" s="131"/>
    </row>
    <row r="22" spans="1:18" ht="15.75" customHeight="1">
      <c r="A22" s="293"/>
      <c r="B22" s="834"/>
      <c r="C22" s="449" t="s">
        <v>1008</v>
      </c>
      <c r="D22" s="297" t="s">
        <v>1009</v>
      </c>
      <c r="E22" s="30"/>
      <c r="F22" s="441"/>
      <c r="G22" s="30"/>
      <c r="H22" s="30" t="s">
        <v>1010</v>
      </c>
      <c r="I22" s="30"/>
      <c r="J22" s="30"/>
      <c r="K22" s="131"/>
      <c r="L22" s="131"/>
      <c r="M22" s="131"/>
      <c r="N22" s="131"/>
      <c r="O22" s="131"/>
      <c r="P22" s="131"/>
      <c r="Q22" s="131"/>
      <c r="R22" s="131"/>
    </row>
    <row r="23" spans="1:18" ht="15.75" customHeight="1">
      <c r="A23" s="293"/>
      <c r="B23" s="834"/>
      <c r="C23" s="450">
        <v>0.77083333333333337</v>
      </c>
      <c r="D23" s="30" t="s">
        <v>1011</v>
      </c>
      <c r="E23" s="30"/>
      <c r="F23" s="441"/>
      <c r="G23" s="30"/>
      <c r="H23" s="30"/>
      <c r="I23" s="30"/>
      <c r="J23" s="30"/>
      <c r="K23" s="131"/>
      <c r="L23" s="131"/>
      <c r="M23" s="131"/>
      <c r="N23" s="131"/>
      <c r="O23" s="131"/>
      <c r="P23" s="131"/>
      <c r="Q23" s="131"/>
      <c r="R23" s="131"/>
    </row>
    <row r="24" spans="1:18" ht="15.75" customHeight="1">
      <c r="A24" s="293"/>
      <c r="B24" s="835"/>
      <c r="C24" s="449" t="s">
        <v>1012</v>
      </c>
      <c r="D24" s="30" t="s">
        <v>936</v>
      </c>
      <c r="E24" s="30"/>
      <c r="F24" s="441"/>
      <c r="G24" s="30"/>
      <c r="H24" s="30"/>
      <c r="I24" s="30" t="s">
        <v>1013</v>
      </c>
      <c r="J24" s="30"/>
      <c r="K24" s="131"/>
      <c r="L24" s="131"/>
      <c r="M24" s="131"/>
      <c r="N24" s="131"/>
      <c r="O24" s="131"/>
      <c r="P24" s="131"/>
      <c r="Q24" s="131"/>
      <c r="R24" s="131"/>
    </row>
    <row r="25" spans="1:18" ht="15.75" customHeight="1">
      <c r="A25" s="451" t="s">
        <v>92</v>
      </c>
      <c r="B25" s="452" t="s">
        <v>1014</v>
      </c>
      <c r="C25" s="439"/>
      <c r="D25" s="446" t="s">
        <v>1015</v>
      </c>
      <c r="E25" s="30"/>
      <c r="F25" s="441"/>
      <c r="G25" s="30"/>
      <c r="H25" s="30"/>
      <c r="I25" s="30"/>
      <c r="J25" s="30"/>
      <c r="K25" s="131"/>
      <c r="L25" s="131"/>
      <c r="M25" s="131"/>
      <c r="N25" s="131"/>
      <c r="O25" s="131"/>
      <c r="P25" s="131"/>
      <c r="Q25" s="131"/>
      <c r="R25" s="131"/>
    </row>
    <row r="26" spans="1:18" ht="15.75" customHeight="1">
      <c r="A26" s="437" t="s">
        <v>824</v>
      </c>
      <c r="B26" s="438" t="s">
        <v>1016</v>
      </c>
      <c r="C26" s="453" t="s">
        <v>1017</v>
      </c>
      <c r="D26" s="432" t="s">
        <v>1018</v>
      </c>
      <c r="E26" s="432"/>
      <c r="F26" s="435"/>
      <c r="G26" s="432" t="s">
        <v>828</v>
      </c>
      <c r="H26" s="432"/>
      <c r="I26" s="432"/>
      <c r="J26" s="432"/>
      <c r="K26" s="1"/>
      <c r="L26" s="1"/>
      <c r="M26" s="1"/>
      <c r="N26" s="1"/>
      <c r="O26" s="1"/>
      <c r="P26" s="1"/>
      <c r="Q26" s="1"/>
      <c r="R26" s="1"/>
    </row>
    <row r="27" spans="1:18" ht="15.75" customHeight="1">
      <c r="A27" s="346" t="s">
        <v>91</v>
      </c>
      <c r="B27" s="452" t="s">
        <v>1019</v>
      </c>
      <c r="C27" s="439">
        <v>0.33333333333333331</v>
      </c>
      <c r="D27" s="30" t="s">
        <v>1020</v>
      </c>
      <c r="E27" s="30"/>
      <c r="F27" s="441"/>
      <c r="G27" s="30"/>
      <c r="H27" s="30"/>
      <c r="I27" s="30"/>
      <c r="J27" s="30"/>
      <c r="K27" s="131"/>
      <c r="L27" s="131"/>
      <c r="M27" s="131"/>
      <c r="N27" s="131"/>
      <c r="O27" s="131"/>
      <c r="P27" s="131"/>
      <c r="Q27" s="131"/>
      <c r="R27" s="131"/>
    </row>
    <row r="28" spans="1:18" ht="15.75" customHeight="1">
      <c r="A28" s="285"/>
      <c r="B28" s="285"/>
      <c r="C28" s="448" t="s">
        <v>1021</v>
      </c>
      <c r="D28" s="30" t="s">
        <v>1022</v>
      </c>
      <c r="E28" s="30"/>
      <c r="F28" s="441"/>
      <c r="G28" s="30"/>
      <c r="H28" s="30"/>
      <c r="I28" s="30"/>
      <c r="J28" s="30"/>
      <c r="K28" s="131"/>
      <c r="L28" s="131"/>
      <c r="M28" s="131"/>
      <c r="N28" s="131"/>
      <c r="O28" s="131"/>
      <c r="P28" s="131"/>
      <c r="Q28" s="131"/>
      <c r="R28" s="131"/>
    </row>
    <row r="29" spans="1:18" ht="15.75" customHeight="1">
      <c r="A29" s="293"/>
      <c r="B29" s="293"/>
      <c r="C29" s="439">
        <v>0.45833333333333331</v>
      </c>
      <c r="D29" s="297" t="s">
        <v>837</v>
      </c>
      <c r="E29" s="444"/>
      <c r="F29" s="454"/>
      <c r="G29" s="444"/>
      <c r="H29" s="444"/>
      <c r="I29" s="297"/>
      <c r="J29" s="444"/>
      <c r="K29" s="131"/>
      <c r="L29" s="131"/>
      <c r="M29" s="131"/>
      <c r="N29" s="131"/>
      <c r="O29" s="131"/>
      <c r="P29" s="131"/>
      <c r="Q29" s="131"/>
      <c r="R29" s="131"/>
    </row>
    <row r="30" spans="1:18" ht="15.75" customHeight="1">
      <c r="A30" s="293"/>
      <c r="B30" s="293"/>
      <c r="C30" s="439">
        <v>0.48958333333333331</v>
      </c>
      <c r="D30" s="30" t="s">
        <v>453</v>
      </c>
      <c r="E30" s="30"/>
      <c r="F30" s="441"/>
      <c r="G30" s="30"/>
      <c r="H30" s="30"/>
      <c r="I30" s="30"/>
      <c r="J30" s="30"/>
      <c r="K30" s="131"/>
      <c r="L30" s="131"/>
      <c r="M30" s="131"/>
      <c r="N30" s="131"/>
      <c r="O30" s="131"/>
      <c r="P30" s="131"/>
      <c r="Q30" s="131"/>
      <c r="R30" s="131"/>
    </row>
    <row r="31" spans="1:18" ht="15.75" customHeight="1">
      <c r="A31" s="409"/>
      <c r="B31" s="293"/>
      <c r="C31" s="448" t="s">
        <v>998</v>
      </c>
      <c r="D31" s="30" t="s">
        <v>1023</v>
      </c>
      <c r="E31" s="30"/>
      <c r="F31" s="441"/>
      <c r="G31" s="30"/>
      <c r="H31" s="30"/>
      <c r="I31" s="30"/>
      <c r="J31" s="30"/>
      <c r="K31" s="131"/>
      <c r="L31" s="131"/>
      <c r="M31" s="131"/>
      <c r="N31" s="131"/>
      <c r="O31" s="131"/>
      <c r="P31" s="131"/>
      <c r="Q31" s="131"/>
      <c r="R31" s="131"/>
    </row>
    <row r="32" spans="1:18" ht="15.75" customHeight="1">
      <c r="A32" s="409"/>
      <c r="B32" s="293"/>
      <c r="C32" s="439" t="s">
        <v>1024</v>
      </c>
      <c r="D32" s="30" t="s">
        <v>1025</v>
      </c>
      <c r="E32" s="30"/>
      <c r="F32" s="441"/>
      <c r="G32" s="30"/>
      <c r="H32" s="30"/>
      <c r="I32" s="30" t="s">
        <v>1026</v>
      </c>
      <c r="J32" s="30" t="s">
        <v>848</v>
      </c>
      <c r="K32" s="131"/>
      <c r="L32" s="131"/>
      <c r="M32" s="131"/>
      <c r="N32" s="131"/>
      <c r="O32" s="131"/>
      <c r="P32" s="131"/>
      <c r="Q32" s="131"/>
      <c r="R32" s="131"/>
    </row>
    <row r="33" spans="1:18" ht="15.75" customHeight="1">
      <c r="A33" s="293"/>
      <c r="B33" s="293"/>
      <c r="C33" s="439">
        <v>0.70833333333333337</v>
      </c>
      <c r="D33" s="30" t="s">
        <v>847</v>
      </c>
      <c r="E33" s="30"/>
      <c r="F33" s="441"/>
      <c r="G33" s="30"/>
      <c r="H33" s="30"/>
      <c r="I33" s="30"/>
      <c r="J33" s="30"/>
      <c r="K33" s="131"/>
      <c r="L33" s="131"/>
      <c r="M33" s="131"/>
      <c r="N33" s="131"/>
      <c r="O33" s="131"/>
      <c r="P33" s="131"/>
      <c r="Q33" s="131"/>
      <c r="R33" s="131"/>
    </row>
    <row r="34" spans="1:18" ht="15.75" customHeight="1">
      <c r="A34" s="293"/>
      <c r="B34" s="293"/>
      <c r="C34" s="439">
        <v>0.70833333333333337</v>
      </c>
      <c r="D34" s="30" t="s">
        <v>866</v>
      </c>
      <c r="E34" s="30"/>
      <c r="F34" s="441"/>
      <c r="G34" s="30"/>
      <c r="H34" s="30"/>
      <c r="I34" s="30"/>
      <c r="J34" s="30"/>
      <c r="K34" s="131"/>
      <c r="L34" s="131"/>
      <c r="M34" s="131"/>
      <c r="N34" s="131"/>
      <c r="O34" s="131"/>
      <c r="P34" s="131"/>
      <c r="Q34" s="131"/>
      <c r="R34" s="131"/>
    </row>
    <row r="35" spans="1:18" ht="15.75" customHeight="1">
      <c r="A35" s="293"/>
      <c r="B35" s="293"/>
      <c r="C35" s="455" t="s">
        <v>1027</v>
      </c>
      <c r="D35" s="30" t="s">
        <v>1028</v>
      </c>
      <c r="E35" s="30"/>
      <c r="F35" s="441"/>
      <c r="G35" s="30"/>
      <c r="H35" s="30"/>
      <c r="I35" s="30"/>
      <c r="J35" s="30"/>
      <c r="K35" s="131"/>
      <c r="L35" s="131"/>
      <c r="M35" s="131"/>
      <c r="N35" s="131"/>
      <c r="O35" s="131"/>
      <c r="P35" s="131"/>
      <c r="Q35" s="131"/>
      <c r="R35" s="131"/>
    </row>
    <row r="36" spans="1:18" ht="15.75" customHeight="1">
      <c r="A36" s="293"/>
      <c r="B36" s="293"/>
      <c r="C36" s="456" t="s">
        <v>1029</v>
      </c>
      <c r="D36" s="30" t="s">
        <v>859</v>
      </c>
      <c r="E36" s="30"/>
      <c r="F36" s="441"/>
      <c r="G36" s="30"/>
      <c r="H36" s="30"/>
      <c r="I36" s="30"/>
      <c r="J36" s="30" t="s">
        <v>857</v>
      </c>
      <c r="K36" s="131"/>
      <c r="L36" s="131"/>
      <c r="M36" s="131"/>
      <c r="N36" s="131"/>
      <c r="O36" s="131"/>
      <c r="P36" s="131"/>
      <c r="Q36" s="131"/>
      <c r="R36" s="131"/>
    </row>
    <row r="37" spans="1:18" ht="15.75" customHeight="1">
      <c r="A37" s="451" t="s">
        <v>92</v>
      </c>
      <c r="B37" s="452" t="s">
        <v>1030</v>
      </c>
      <c r="C37" s="439"/>
      <c r="D37" s="446" t="s">
        <v>1031</v>
      </c>
      <c r="E37" s="30"/>
      <c r="F37" s="441"/>
      <c r="G37" s="30"/>
      <c r="H37" s="30"/>
      <c r="I37" s="30"/>
      <c r="J37" s="30"/>
      <c r="K37" s="131"/>
      <c r="L37" s="131"/>
      <c r="M37" s="131"/>
      <c r="N37" s="131"/>
      <c r="O37" s="131"/>
      <c r="P37" s="131"/>
      <c r="Q37" s="131"/>
      <c r="R37" s="131"/>
    </row>
    <row r="38" spans="1:18" ht="15.75" customHeight="1">
      <c r="A38" s="457"/>
      <c r="B38" s="458"/>
      <c r="C38" s="439"/>
      <c r="D38" s="30"/>
      <c r="E38" s="30"/>
      <c r="F38" s="441"/>
      <c r="G38" s="30"/>
      <c r="H38" s="30"/>
      <c r="I38" s="30"/>
      <c r="J38" s="30"/>
      <c r="K38" s="131"/>
      <c r="L38" s="131"/>
      <c r="M38" s="131"/>
      <c r="N38" s="131"/>
      <c r="O38" s="131"/>
      <c r="P38" s="131"/>
      <c r="Q38" s="131"/>
      <c r="R38" s="131"/>
    </row>
    <row r="39" spans="1:18" ht="15.75" customHeight="1">
      <c r="A39" s="459" t="s">
        <v>589</v>
      </c>
      <c r="B39" s="460" t="s">
        <v>1032</v>
      </c>
      <c r="C39" s="439">
        <v>0.27083333333333331</v>
      </c>
      <c r="D39" s="30" t="s">
        <v>882</v>
      </c>
      <c r="E39" s="30"/>
      <c r="F39" s="441"/>
      <c r="G39" s="30"/>
      <c r="H39" s="30"/>
      <c r="I39" s="30"/>
      <c r="J39" s="30"/>
      <c r="K39" s="131"/>
      <c r="L39" s="131"/>
      <c r="M39" s="131"/>
      <c r="N39" s="131"/>
      <c r="O39" s="131"/>
      <c r="P39" s="131"/>
      <c r="Q39" s="131"/>
      <c r="R39" s="131"/>
    </row>
    <row r="40" spans="1:18" ht="15.75" customHeight="1">
      <c r="A40" s="346" t="s">
        <v>91</v>
      </c>
      <c r="B40" s="286" t="s">
        <v>1033</v>
      </c>
      <c r="C40" s="439">
        <v>0.28125</v>
      </c>
      <c r="D40" s="30" t="s">
        <v>864</v>
      </c>
      <c r="E40" s="30"/>
      <c r="F40" s="441"/>
      <c r="G40" s="30"/>
      <c r="H40" s="30"/>
      <c r="I40" s="30"/>
      <c r="J40" s="30" t="s">
        <v>862</v>
      </c>
      <c r="K40" s="131"/>
      <c r="L40" s="131"/>
      <c r="M40" s="131"/>
      <c r="N40" s="131"/>
      <c r="O40" s="131"/>
      <c r="P40" s="131"/>
      <c r="Q40" s="131"/>
      <c r="R40" s="131"/>
    </row>
    <row r="41" spans="1:18" ht="15.75" customHeight="1">
      <c r="A41" s="293"/>
      <c r="B41" s="293"/>
      <c r="C41" s="439">
        <v>0.3125</v>
      </c>
      <c r="D41" s="30" t="s">
        <v>866</v>
      </c>
      <c r="E41" s="30"/>
      <c r="F41" s="441"/>
      <c r="G41" s="30" t="s">
        <v>1034</v>
      </c>
      <c r="H41" s="30"/>
      <c r="I41" s="30"/>
      <c r="J41" s="30"/>
      <c r="K41" s="131"/>
      <c r="L41" s="131"/>
      <c r="M41" s="131"/>
      <c r="N41" s="131"/>
      <c r="O41" s="131"/>
      <c r="P41" s="131"/>
      <c r="Q41" s="131"/>
      <c r="R41" s="131"/>
    </row>
    <row r="42" spans="1:18" ht="15.75" customHeight="1">
      <c r="A42" s="293"/>
      <c r="B42" s="293"/>
      <c r="C42" s="439">
        <v>0.33333333333333331</v>
      </c>
      <c r="D42" s="30" t="s">
        <v>1035</v>
      </c>
      <c r="E42" s="30"/>
      <c r="F42" s="441"/>
      <c r="G42" s="30"/>
      <c r="H42" s="30"/>
      <c r="I42" s="30"/>
      <c r="J42" s="30"/>
      <c r="K42" s="131"/>
      <c r="L42" s="131"/>
      <c r="M42" s="131"/>
      <c r="N42" s="131"/>
      <c r="O42" s="131"/>
      <c r="P42" s="131"/>
      <c r="Q42" s="131"/>
      <c r="R42" s="131"/>
    </row>
    <row r="43" spans="1:18" ht="15.75" customHeight="1">
      <c r="A43" s="293"/>
      <c r="B43" s="293"/>
      <c r="C43" s="439">
        <v>0.41666666666666669</v>
      </c>
      <c r="D43" s="30" t="s">
        <v>869</v>
      </c>
      <c r="E43" s="30"/>
      <c r="F43" s="441"/>
      <c r="G43" s="30"/>
      <c r="H43" s="30"/>
      <c r="I43" s="30"/>
      <c r="J43" s="30"/>
      <c r="K43" s="131"/>
      <c r="L43" s="131"/>
      <c r="M43" s="131"/>
      <c r="N43" s="131"/>
      <c r="O43" s="131"/>
      <c r="P43" s="131"/>
      <c r="Q43" s="131"/>
      <c r="R43" s="131"/>
    </row>
    <row r="44" spans="1:18" ht="15.75" customHeight="1">
      <c r="A44" s="30"/>
      <c r="B44" s="30"/>
      <c r="C44" s="439"/>
      <c r="D44" s="30" t="s">
        <v>1036</v>
      </c>
      <c r="E44" s="30"/>
      <c r="F44" s="441"/>
      <c r="G44" s="30"/>
      <c r="H44" s="30"/>
      <c r="I44" s="30"/>
      <c r="J44" s="30"/>
      <c r="K44" s="131"/>
      <c r="L44" s="131"/>
      <c r="M44" s="131"/>
      <c r="N44" s="131"/>
      <c r="O44" s="131"/>
      <c r="P44" s="131"/>
      <c r="Q44" s="131"/>
      <c r="R44" s="131"/>
    </row>
    <row r="45" spans="1:18" ht="15.75" customHeight="1">
      <c r="A45" s="30"/>
      <c r="B45" s="30"/>
      <c r="C45" s="439"/>
      <c r="D45" s="30" t="s">
        <v>1037</v>
      </c>
      <c r="E45" s="30"/>
      <c r="F45" s="441"/>
      <c r="G45" s="30"/>
      <c r="H45" s="30"/>
      <c r="I45" s="30"/>
      <c r="J45" s="30"/>
      <c r="K45" s="131"/>
      <c r="L45" s="131"/>
      <c r="M45" s="131"/>
      <c r="N45" s="131"/>
      <c r="O45" s="131"/>
      <c r="P45" s="131"/>
      <c r="Q45" s="131"/>
      <c r="R45" s="131"/>
    </row>
    <row r="46" spans="1:18" ht="15.75" customHeight="1">
      <c r="A46" s="30"/>
      <c r="B46" s="30"/>
      <c r="C46" s="439"/>
      <c r="D46" s="30" t="s">
        <v>1038</v>
      </c>
      <c r="E46" s="30"/>
      <c r="F46" s="441"/>
      <c r="G46" s="30"/>
      <c r="H46" s="30"/>
      <c r="I46" s="30"/>
      <c r="J46" s="30"/>
      <c r="K46" s="131"/>
      <c r="L46" s="131"/>
      <c r="M46" s="131"/>
      <c r="N46" s="131"/>
      <c r="O46" s="131"/>
      <c r="P46" s="131"/>
      <c r="Q46" s="131"/>
      <c r="R46" s="131"/>
    </row>
    <row r="47" spans="1:18" ht="15.75" customHeight="1">
      <c r="A47" s="30"/>
      <c r="B47" s="30"/>
      <c r="C47" s="439"/>
      <c r="D47" s="30" t="s">
        <v>1039</v>
      </c>
      <c r="E47" s="30"/>
      <c r="F47" s="441"/>
      <c r="G47" s="30"/>
      <c r="H47" s="30"/>
      <c r="I47" s="30"/>
      <c r="J47" s="30"/>
      <c r="K47" s="131"/>
      <c r="L47" s="131"/>
      <c r="M47" s="131"/>
      <c r="N47" s="131"/>
      <c r="O47" s="131"/>
      <c r="P47" s="131"/>
      <c r="Q47" s="131"/>
      <c r="R47" s="131"/>
    </row>
    <row r="48" spans="1:18" ht="15.75" customHeight="1">
      <c r="A48" s="30"/>
      <c r="B48" s="30"/>
      <c r="C48" s="439">
        <v>0.4375</v>
      </c>
      <c r="D48" s="30" t="s">
        <v>1040</v>
      </c>
      <c r="E48" s="30"/>
      <c r="F48" s="441"/>
      <c r="G48" s="30"/>
      <c r="H48" s="30"/>
      <c r="I48" s="30"/>
      <c r="J48" s="30" t="s">
        <v>1041</v>
      </c>
      <c r="K48" s="131"/>
      <c r="L48" s="131"/>
      <c r="M48" s="131"/>
      <c r="N48" s="131"/>
      <c r="O48" s="131"/>
      <c r="P48" s="131"/>
      <c r="Q48" s="131"/>
      <c r="R48" s="131"/>
    </row>
    <row r="49" spans="1:18" ht="15.75" customHeight="1">
      <c r="A49" s="30"/>
      <c r="B49" s="30"/>
      <c r="C49" s="439">
        <v>0.54166666666666663</v>
      </c>
      <c r="D49" s="30" t="s">
        <v>874</v>
      </c>
      <c r="E49" s="30"/>
      <c r="F49" s="441"/>
      <c r="G49" s="30"/>
      <c r="H49" s="293"/>
      <c r="I49" s="293"/>
      <c r="J49" s="293"/>
      <c r="K49" s="131"/>
      <c r="L49" s="131"/>
      <c r="M49" s="131"/>
      <c r="N49" s="131"/>
      <c r="O49" s="131"/>
      <c r="P49" s="131"/>
      <c r="Q49" s="131"/>
      <c r="R49" s="131"/>
    </row>
    <row r="50" spans="1:18" ht="15.75" customHeight="1">
      <c r="A50" s="30"/>
      <c r="B50" s="30"/>
      <c r="C50" s="439">
        <v>0.58333333333333337</v>
      </c>
      <c r="D50" s="30" t="s">
        <v>1042</v>
      </c>
      <c r="E50" s="30"/>
      <c r="F50" s="30"/>
      <c r="G50" s="30"/>
      <c r="H50" s="293"/>
      <c r="I50" s="293"/>
      <c r="J50" s="293"/>
      <c r="K50" s="131"/>
      <c r="L50" s="131"/>
      <c r="M50" s="131"/>
      <c r="N50" s="131"/>
      <c r="O50" s="131"/>
      <c r="P50" s="131"/>
      <c r="Q50" s="131"/>
      <c r="R50" s="131"/>
    </row>
    <row r="51" spans="1:18" ht="15.75" customHeight="1">
      <c r="A51" s="30"/>
      <c r="B51" s="30"/>
      <c r="C51" s="439">
        <v>0.58333333333333337</v>
      </c>
      <c r="D51" s="30" t="s">
        <v>1043</v>
      </c>
      <c r="E51" s="30"/>
      <c r="F51" s="30"/>
      <c r="G51" s="30"/>
      <c r="H51" s="293"/>
      <c r="I51" s="293"/>
      <c r="J51" s="293" t="s">
        <v>1044</v>
      </c>
      <c r="K51" s="131"/>
      <c r="L51" s="131"/>
      <c r="M51" s="131"/>
      <c r="N51" s="131"/>
      <c r="O51" s="131"/>
      <c r="P51" s="131"/>
      <c r="Q51" s="131"/>
      <c r="R51" s="131"/>
    </row>
    <row r="52" spans="1:18" ht="15.75" customHeight="1">
      <c r="A52" s="30"/>
      <c r="B52" s="30"/>
      <c r="C52" s="439">
        <v>0.17708333333333334</v>
      </c>
      <c r="D52" s="30" t="s">
        <v>1045</v>
      </c>
      <c r="E52" s="30"/>
      <c r="F52" s="30"/>
      <c r="G52" s="30"/>
      <c r="H52" s="293"/>
      <c r="I52" s="293"/>
      <c r="J52" s="446"/>
      <c r="K52" s="131"/>
      <c r="L52" s="131"/>
      <c r="M52" s="131"/>
      <c r="N52" s="131"/>
      <c r="O52" s="131"/>
      <c r="P52" s="131"/>
      <c r="Q52" s="131"/>
      <c r="R52" s="131"/>
    </row>
    <row r="53" spans="1:18" ht="15.75" customHeight="1">
      <c r="A53" s="30"/>
      <c r="B53" s="30"/>
      <c r="C53" s="439">
        <v>0.20833333333333334</v>
      </c>
      <c r="D53" s="30" t="s">
        <v>1046</v>
      </c>
      <c r="E53" s="30"/>
      <c r="F53" s="30"/>
      <c r="G53" s="30"/>
      <c r="H53" s="293"/>
      <c r="I53" s="293"/>
      <c r="J53" s="446"/>
      <c r="K53" s="131"/>
      <c r="L53" s="131"/>
      <c r="M53" s="131"/>
      <c r="N53" s="131"/>
      <c r="O53" s="131"/>
      <c r="P53" s="131"/>
      <c r="Q53" s="131"/>
      <c r="R53" s="131"/>
    </row>
    <row r="54" spans="1:18" ht="15.75" customHeight="1">
      <c r="A54" s="293"/>
      <c r="B54" s="30"/>
      <c r="C54" s="439">
        <v>0.77083333333333337</v>
      </c>
      <c r="D54" s="461" t="s">
        <v>1047</v>
      </c>
      <c r="E54" s="30"/>
      <c r="F54" s="30"/>
      <c r="G54" s="30"/>
      <c r="H54" s="293"/>
      <c r="I54" s="293"/>
      <c r="J54" s="446" t="s">
        <v>1048</v>
      </c>
      <c r="K54" s="131"/>
      <c r="L54" s="131"/>
      <c r="M54" s="131"/>
      <c r="N54" s="131"/>
      <c r="O54" s="131"/>
      <c r="P54" s="131"/>
      <c r="Q54" s="131"/>
      <c r="R54" s="131"/>
    </row>
    <row r="55" spans="1:18" ht="15.75" customHeight="1">
      <c r="A55" s="451" t="s">
        <v>92</v>
      </c>
      <c r="B55" s="452" t="s">
        <v>1049</v>
      </c>
      <c r="C55" s="439">
        <v>0.8125</v>
      </c>
      <c r="D55" s="461" t="s">
        <v>859</v>
      </c>
      <c r="E55" s="30"/>
      <c r="F55" s="30"/>
      <c r="G55" s="30"/>
      <c r="H55" s="293"/>
      <c r="I55" s="293"/>
      <c r="J55" s="446" t="s">
        <v>1050</v>
      </c>
      <c r="K55" s="131"/>
      <c r="L55" s="131"/>
      <c r="M55" s="131"/>
      <c r="N55" s="131"/>
      <c r="O55" s="131"/>
      <c r="P55" s="131"/>
      <c r="Q55" s="131"/>
      <c r="R55" s="131"/>
    </row>
    <row r="56" spans="1:18" ht="15.75" customHeight="1">
      <c r="A56" s="462" t="s">
        <v>590</v>
      </c>
      <c r="B56" s="460" t="s">
        <v>1051</v>
      </c>
      <c r="C56" s="439">
        <v>0.27083333333333331</v>
      </c>
      <c r="D56" s="30" t="s">
        <v>882</v>
      </c>
      <c r="E56" s="30"/>
      <c r="F56" s="30"/>
      <c r="G56" s="30"/>
      <c r="H56" s="30"/>
      <c r="I56" s="30"/>
      <c r="J56" s="30"/>
      <c r="K56" s="131"/>
      <c r="L56" s="131"/>
      <c r="M56" s="131"/>
      <c r="N56" s="131"/>
      <c r="O56" s="131"/>
      <c r="P56" s="131"/>
      <c r="Q56" s="131"/>
      <c r="R56" s="131"/>
    </row>
    <row r="57" spans="1:18" ht="15.75" customHeight="1">
      <c r="A57" s="346" t="s">
        <v>91</v>
      </c>
      <c r="B57" s="463" t="s">
        <v>1052</v>
      </c>
      <c r="C57" s="439">
        <v>0.28125</v>
      </c>
      <c r="D57" s="30" t="s">
        <v>864</v>
      </c>
      <c r="E57" s="30"/>
      <c r="F57" s="30"/>
      <c r="G57" s="30"/>
      <c r="H57" s="30"/>
      <c r="I57" s="30"/>
      <c r="J57" s="30"/>
      <c r="K57" s="131"/>
      <c r="L57" s="131"/>
      <c r="M57" s="131"/>
      <c r="N57" s="131"/>
      <c r="O57" s="131"/>
      <c r="P57" s="131"/>
      <c r="Q57" s="131"/>
      <c r="R57" s="131"/>
    </row>
    <row r="58" spans="1:18" ht="15.75" customHeight="1">
      <c r="A58" s="293"/>
      <c r="B58" s="293"/>
      <c r="C58" s="439">
        <v>0.3125</v>
      </c>
      <c r="D58" s="30" t="s">
        <v>866</v>
      </c>
      <c r="E58" s="30"/>
      <c r="F58" s="30"/>
      <c r="G58" s="30"/>
      <c r="H58" s="30"/>
      <c r="I58" s="30"/>
      <c r="J58" s="30"/>
      <c r="K58" s="131"/>
      <c r="L58" s="131"/>
      <c r="M58" s="131"/>
      <c r="N58" s="131"/>
      <c r="O58" s="131"/>
      <c r="P58" s="131"/>
      <c r="Q58" s="131"/>
      <c r="R58" s="131"/>
    </row>
    <row r="59" spans="1:18" ht="15.75" customHeight="1">
      <c r="A59" s="30"/>
      <c r="B59" s="30"/>
      <c r="C59" s="439">
        <v>0.35416666666666669</v>
      </c>
      <c r="D59" s="30" t="s">
        <v>869</v>
      </c>
      <c r="E59" s="30"/>
      <c r="F59" s="30"/>
      <c r="G59" s="30"/>
      <c r="H59" s="30"/>
      <c r="I59" s="30"/>
      <c r="J59" s="30"/>
      <c r="K59" s="131"/>
      <c r="L59" s="131"/>
      <c r="M59" s="131"/>
      <c r="N59" s="131"/>
      <c r="O59" s="131"/>
      <c r="P59" s="131"/>
      <c r="Q59" s="131"/>
      <c r="R59" s="131"/>
    </row>
    <row r="60" spans="1:18" ht="15.75" customHeight="1">
      <c r="A60" s="30"/>
      <c r="B60" s="30"/>
      <c r="C60" s="439"/>
      <c r="D60" s="30" t="s">
        <v>1053</v>
      </c>
      <c r="E60" s="30"/>
      <c r="F60" s="30"/>
      <c r="G60" s="30"/>
      <c r="H60" s="30"/>
      <c r="I60" s="30"/>
      <c r="J60" s="30"/>
      <c r="K60" s="131"/>
      <c r="L60" s="131"/>
      <c r="M60" s="131"/>
      <c r="N60" s="131"/>
      <c r="O60" s="131"/>
      <c r="P60" s="131"/>
      <c r="Q60" s="131"/>
      <c r="R60" s="131"/>
    </row>
    <row r="61" spans="1:18" ht="15.75" customHeight="1">
      <c r="A61" s="30"/>
      <c r="B61" s="30"/>
      <c r="C61" s="439">
        <v>0.375</v>
      </c>
      <c r="D61" s="30" t="s">
        <v>1054</v>
      </c>
      <c r="E61" s="30"/>
      <c r="F61" s="30"/>
      <c r="G61" s="30"/>
      <c r="H61" s="30"/>
      <c r="I61" s="30"/>
      <c r="J61" s="30" t="s">
        <v>1055</v>
      </c>
      <c r="K61" s="131"/>
      <c r="L61" s="131"/>
      <c r="M61" s="131"/>
      <c r="N61" s="131"/>
      <c r="O61" s="131"/>
      <c r="P61" s="131"/>
      <c r="Q61" s="131"/>
      <c r="R61" s="131"/>
    </row>
    <row r="62" spans="1:18" ht="15.75" customHeight="1">
      <c r="A62" s="30"/>
      <c r="B62" s="30"/>
      <c r="C62" s="439">
        <v>0.51041666666666663</v>
      </c>
      <c r="D62" s="30" t="s">
        <v>1056</v>
      </c>
      <c r="E62" s="30"/>
      <c r="F62" s="30"/>
      <c r="G62" s="30"/>
      <c r="H62" s="30"/>
      <c r="I62" s="30"/>
      <c r="J62" s="30"/>
      <c r="K62" s="131"/>
      <c r="L62" s="131"/>
      <c r="M62" s="131"/>
      <c r="N62" s="131"/>
      <c r="O62" s="131"/>
      <c r="P62" s="131"/>
      <c r="Q62" s="131"/>
      <c r="R62" s="131"/>
    </row>
    <row r="63" spans="1:18" ht="15.75" customHeight="1">
      <c r="A63" s="30"/>
      <c r="B63" s="30"/>
      <c r="C63" s="439">
        <v>0.52083333333333337</v>
      </c>
      <c r="D63" s="30" t="s">
        <v>892</v>
      </c>
      <c r="E63" s="30"/>
      <c r="F63" s="30"/>
      <c r="G63" s="30"/>
      <c r="H63" s="30"/>
      <c r="I63" s="30"/>
      <c r="J63" s="30"/>
      <c r="K63" s="131"/>
      <c r="L63" s="131"/>
      <c r="M63" s="131"/>
      <c r="N63" s="131"/>
      <c r="O63" s="131"/>
      <c r="P63" s="131"/>
      <c r="Q63" s="131"/>
      <c r="R63" s="131"/>
    </row>
    <row r="64" spans="1:18" ht="15.75" customHeight="1">
      <c r="A64" s="30"/>
      <c r="B64" s="30"/>
      <c r="C64" s="439">
        <v>0.54166666666666663</v>
      </c>
      <c r="D64" s="30" t="s">
        <v>874</v>
      </c>
      <c r="E64" s="30"/>
      <c r="F64" s="30"/>
      <c r="G64" s="30"/>
      <c r="H64" s="30"/>
      <c r="I64" s="30"/>
      <c r="J64" s="30"/>
      <c r="K64" s="131"/>
      <c r="L64" s="131"/>
      <c r="M64" s="131"/>
      <c r="N64" s="131"/>
      <c r="O64" s="131"/>
      <c r="P64" s="131"/>
      <c r="Q64" s="131"/>
      <c r="R64" s="131"/>
    </row>
    <row r="65" spans="1:18" ht="15.75" customHeight="1">
      <c r="A65" s="30"/>
      <c r="B65" s="30"/>
      <c r="C65" s="439">
        <v>0.58333333333333337</v>
      </c>
      <c r="D65" s="30" t="s">
        <v>1057</v>
      </c>
      <c r="E65" s="30"/>
      <c r="F65" s="30"/>
      <c r="G65" s="30"/>
      <c r="H65" s="30"/>
      <c r="I65" s="30"/>
      <c r="J65" s="30" t="s">
        <v>1058</v>
      </c>
      <c r="K65" s="131"/>
      <c r="L65" s="131"/>
      <c r="M65" s="131"/>
      <c r="N65" s="131"/>
      <c r="O65" s="131"/>
      <c r="P65" s="131"/>
      <c r="Q65" s="131"/>
      <c r="R65" s="131"/>
    </row>
    <row r="66" spans="1:18" ht="15.75" customHeight="1">
      <c r="A66" s="30"/>
      <c r="B66" s="30"/>
      <c r="C66" s="439">
        <v>0.70833333333333337</v>
      </c>
      <c r="D66" s="461" t="s">
        <v>1059</v>
      </c>
      <c r="E66" s="30"/>
      <c r="F66" s="30"/>
      <c r="G66" s="30"/>
      <c r="H66" s="30"/>
      <c r="I66" s="30"/>
      <c r="J66" s="30"/>
      <c r="K66" s="131"/>
      <c r="L66" s="131"/>
      <c r="M66" s="131"/>
      <c r="N66" s="131"/>
      <c r="O66" s="131"/>
      <c r="P66" s="131"/>
      <c r="Q66" s="131"/>
      <c r="R66" s="131"/>
    </row>
    <row r="67" spans="1:18" ht="15.75" customHeight="1">
      <c r="A67" s="30"/>
      <c r="B67" s="30"/>
      <c r="C67" s="439"/>
      <c r="D67" s="30" t="s">
        <v>1053</v>
      </c>
      <c r="E67" s="30"/>
      <c r="F67" s="30"/>
      <c r="G67" s="30"/>
      <c r="H67" s="30"/>
      <c r="I67" s="30"/>
      <c r="J67" s="30"/>
      <c r="K67" s="131"/>
      <c r="L67" s="131"/>
      <c r="M67" s="131"/>
      <c r="N67" s="131"/>
      <c r="O67" s="131"/>
      <c r="P67" s="131"/>
      <c r="Q67" s="131"/>
      <c r="R67" s="131"/>
    </row>
    <row r="68" spans="1:18" ht="15.75" customHeight="1">
      <c r="A68" s="30"/>
      <c r="B68" s="30"/>
      <c r="C68" s="439">
        <v>0.79166666666666663</v>
      </c>
      <c r="D68" s="30" t="s">
        <v>859</v>
      </c>
      <c r="E68" s="30"/>
      <c r="F68" s="30"/>
      <c r="G68" s="30"/>
      <c r="H68" s="30"/>
      <c r="I68" s="30"/>
      <c r="J68" s="30"/>
      <c r="K68" s="131"/>
      <c r="L68" s="131"/>
      <c r="M68" s="131"/>
      <c r="N68" s="131"/>
      <c r="O68" s="131"/>
      <c r="P68" s="131"/>
      <c r="Q68" s="131"/>
      <c r="R68" s="131"/>
    </row>
    <row r="69" spans="1:18" ht="15.75" customHeight="1">
      <c r="A69" s="30"/>
      <c r="B69" s="30"/>
      <c r="C69" s="448" t="s">
        <v>1060</v>
      </c>
      <c r="D69" s="30" t="s">
        <v>278</v>
      </c>
      <c r="E69" s="30"/>
      <c r="F69" s="30"/>
      <c r="G69" s="30"/>
      <c r="H69" s="30"/>
      <c r="I69" s="30"/>
      <c r="J69" s="30"/>
      <c r="K69" s="131"/>
      <c r="L69" s="131"/>
      <c r="M69" s="131"/>
      <c r="N69" s="131"/>
      <c r="O69" s="131"/>
      <c r="P69" s="131"/>
      <c r="Q69" s="131"/>
      <c r="R69" s="131"/>
    </row>
    <row r="70" spans="1:18" ht="15.75" customHeight="1">
      <c r="A70" s="30"/>
      <c r="B70" s="30"/>
      <c r="C70" s="439">
        <v>0.89583333333333337</v>
      </c>
      <c r="D70" s="30" t="s">
        <v>898</v>
      </c>
      <c r="E70" s="30"/>
      <c r="F70" s="30"/>
      <c r="G70" s="30"/>
      <c r="H70" s="30"/>
      <c r="I70" s="30"/>
      <c r="J70" s="30"/>
      <c r="K70" s="131"/>
      <c r="L70" s="131"/>
      <c r="M70" s="131"/>
      <c r="N70" s="131"/>
      <c r="O70" s="131"/>
      <c r="P70" s="131"/>
      <c r="Q70" s="131"/>
      <c r="R70" s="131"/>
    </row>
    <row r="71" spans="1:18" ht="15.75" customHeight="1">
      <c r="A71" s="30"/>
      <c r="B71" s="30"/>
      <c r="C71" s="439">
        <v>0.9375</v>
      </c>
      <c r="D71" s="30" t="s">
        <v>281</v>
      </c>
      <c r="E71" s="30"/>
      <c r="F71" s="30"/>
      <c r="G71" s="30"/>
      <c r="H71" s="30"/>
      <c r="I71" s="30"/>
      <c r="J71" s="30"/>
      <c r="K71" s="131"/>
      <c r="L71" s="131"/>
      <c r="M71" s="131"/>
      <c r="N71" s="131"/>
      <c r="O71" s="131"/>
      <c r="P71" s="131"/>
      <c r="Q71" s="131"/>
      <c r="R71" s="131"/>
    </row>
    <row r="72" spans="1:18" ht="15.75" customHeight="1">
      <c r="A72" s="1"/>
      <c r="B72" s="1"/>
      <c r="C72" s="464"/>
      <c r="D72" s="1"/>
      <c r="E72" s="1"/>
      <c r="F72" s="1"/>
      <c r="G72" s="1"/>
      <c r="H72" s="1"/>
      <c r="I72" s="1"/>
      <c r="J72" s="1"/>
      <c r="K72" s="1"/>
      <c r="L72" s="1"/>
      <c r="M72" s="1"/>
      <c r="N72" s="1"/>
      <c r="O72" s="1"/>
      <c r="P72" s="1"/>
      <c r="Q72" s="1"/>
      <c r="R72" s="1"/>
    </row>
    <row r="73" spans="1:18" ht="15.75" customHeight="1">
      <c r="A73" s="1"/>
      <c r="B73" s="1"/>
      <c r="C73" s="464"/>
      <c r="D73" s="1"/>
      <c r="E73" s="1"/>
      <c r="F73" s="1"/>
      <c r="G73" s="1"/>
      <c r="H73" s="1"/>
      <c r="I73" s="1"/>
      <c r="J73" s="1"/>
      <c r="K73" s="1"/>
      <c r="L73" s="1"/>
      <c r="M73" s="1"/>
      <c r="N73" s="1"/>
      <c r="O73" s="1"/>
      <c r="P73" s="1"/>
      <c r="Q73" s="1"/>
      <c r="R73" s="1"/>
    </row>
    <row r="74" spans="1:18" ht="15.75" customHeight="1">
      <c r="A74" s="1"/>
      <c r="B74" s="1"/>
      <c r="C74" s="464"/>
      <c r="D74" s="1"/>
      <c r="E74" s="1"/>
      <c r="F74" s="1"/>
      <c r="G74" s="1"/>
      <c r="H74" s="1"/>
      <c r="I74" s="1"/>
      <c r="J74" s="1"/>
      <c r="K74" s="1"/>
      <c r="L74" s="1"/>
      <c r="M74" s="1"/>
      <c r="N74" s="1"/>
      <c r="O74" s="1"/>
      <c r="P74" s="1"/>
      <c r="Q74" s="1"/>
      <c r="R74" s="1"/>
    </row>
    <row r="75" spans="1:18" ht="15.75" customHeight="1">
      <c r="A75" s="1"/>
      <c r="B75" s="1"/>
      <c r="C75" s="464"/>
      <c r="D75" s="1"/>
      <c r="E75" s="1"/>
      <c r="F75" s="1"/>
      <c r="G75" s="1"/>
      <c r="H75" s="1"/>
      <c r="I75" s="1"/>
      <c r="J75" s="1"/>
      <c r="K75" s="1"/>
      <c r="L75" s="1"/>
      <c r="M75" s="1"/>
      <c r="N75" s="1"/>
      <c r="O75" s="1"/>
      <c r="P75" s="1"/>
      <c r="Q75" s="1"/>
      <c r="R75" s="1"/>
    </row>
    <row r="76" spans="1:18" ht="15.75" customHeight="1">
      <c r="A76" s="1"/>
      <c r="B76" s="1"/>
      <c r="C76" s="464"/>
      <c r="D76" s="1"/>
      <c r="E76" s="1"/>
      <c r="F76" s="1"/>
      <c r="G76" s="1"/>
      <c r="H76" s="1"/>
      <c r="I76" s="1"/>
      <c r="J76" s="1"/>
      <c r="K76" s="1"/>
      <c r="L76" s="1"/>
      <c r="M76" s="1"/>
      <c r="N76" s="1"/>
      <c r="O76" s="1"/>
      <c r="P76" s="1"/>
      <c r="Q76" s="1"/>
      <c r="R76" s="1"/>
    </row>
    <row r="77" spans="1:18" ht="15.75" customHeight="1">
      <c r="A77" s="1"/>
      <c r="B77" s="1"/>
      <c r="C77" s="464"/>
      <c r="D77" s="1"/>
      <c r="E77" s="1"/>
      <c r="F77" s="1"/>
      <c r="G77" s="1"/>
      <c r="H77" s="1"/>
      <c r="I77" s="1"/>
      <c r="J77" s="1"/>
      <c r="K77" s="1"/>
      <c r="L77" s="1"/>
      <c r="M77" s="1"/>
      <c r="N77" s="1"/>
      <c r="O77" s="1"/>
      <c r="P77" s="1"/>
      <c r="Q77" s="1"/>
      <c r="R77" s="1"/>
    </row>
    <row r="78" spans="1:18" ht="15.75" customHeight="1">
      <c r="A78" s="1"/>
      <c r="B78" s="1"/>
      <c r="C78" s="464"/>
      <c r="D78" s="1"/>
      <c r="E78" s="1"/>
      <c r="F78" s="1"/>
      <c r="G78" s="1"/>
      <c r="H78" s="1"/>
      <c r="I78" s="1"/>
      <c r="J78" s="1"/>
      <c r="K78" s="1"/>
      <c r="L78" s="1"/>
      <c r="M78" s="1"/>
      <c r="N78" s="1"/>
      <c r="O78" s="1"/>
      <c r="P78" s="1"/>
      <c r="Q78" s="1"/>
      <c r="R78" s="1"/>
    </row>
    <row r="79" spans="1:18" ht="15.75" customHeight="1">
      <c r="A79" s="1"/>
      <c r="B79" s="1"/>
      <c r="C79" s="464"/>
      <c r="D79" s="1"/>
      <c r="E79" s="1"/>
      <c r="F79" s="1"/>
      <c r="G79" s="1"/>
      <c r="H79" s="1"/>
      <c r="I79" s="1"/>
      <c r="J79" s="1"/>
      <c r="K79" s="1"/>
      <c r="L79" s="1"/>
      <c r="M79" s="1"/>
      <c r="N79" s="1"/>
      <c r="O79" s="1"/>
      <c r="P79" s="1"/>
      <c r="Q79" s="1"/>
      <c r="R79" s="1"/>
    </row>
    <row r="80" spans="1:18" ht="15.75" customHeight="1">
      <c r="A80" s="1"/>
      <c r="B80" s="1"/>
      <c r="C80" s="464"/>
      <c r="D80" s="1"/>
      <c r="E80" s="1"/>
      <c r="F80" s="1"/>
      <c r="G80" s="1"/>
      <c r="H80" s="1"/>
      <c r="I80" s="1"/>
      <c r="J80" s="1"/>
      <c r="K80" s="1"/>
      <c r="L80" s="1"/>
      <c r="M80" s="1"/>
      <c r="N80" s="1"/>
      <c r="O80" s="1"/>
      <c r="P80" s="1"/>
      <c r="Q80" s="1"/>
      <c r="R80" s="1"/>
    </row>
    <row r="81" spans="1:18" ht="15.75" customHeight="1">
      <c r="A81" s="1"/>
      <c r="B81" s="1"/>
      <c r="C81" s="464"/>
      <c r="D81" s="1"/>
      <c r="E81" s="1"/>
      <c r="F81" s="1"/>
      <c r="G81" s="1"/>
      <c r="H81" s="1"/>
      <c r="I81" s="1"/>
      <c r="J81" s="1"/>
      <c r="K81" s="1"/>
      <c r="L81" s="1"/>
      <c r="M81" s="1"/>
      <c r="N81" s="1"/>
      <c r="O81" s="1"/>
      <c r="P81" s="1"/>
      <c r="Q81" s="1"/>
      <c r="R81" s="1"/>
    </row>
    <row r="82" spans="1:18" ht="15.75" customHeight="1">
      <c r="A82" s="1"/>
      <c r="B82" s="1"/>
      <c r="C82" s="464"/>
      <c r="D82" s="1"/>
      <c r="E82" s="1"/>
      <c r="F82" s="1"/>
      <c r="G82" s="1"/>
      <c r="H82" s="1"/>
      <c r="I82" s="1"/>
      <c r="J82" s="1"/>
      <c r="K82" s="1"/>
      <c r="L82" s="1"/>
      <c r="M82" s="1"/>
      <c r="N82" s="1"/>
      <c r="O82" s="1"/>
      <c r="P82" s="1"/>
      <c r="Q82" s="1"/>
      <c r="R82" s="1"/>
    </row>
    <row r="83" spans="1:18" ht="15.75" customHeight="1">
      <c r="A83" s="1"/>
      <c r="B83" s="1"/>
      <c r="C83" s="464"/>
      <c r="D83" s="1"/>
      <c r="E83" s="1"/>
      <c r="F83" s="1"/>
      <c r="G83" s="1"/>
      <c r="H83" s="1"/>
      <c r="I83" s="1"/>
      <c r="J83" s="1"/>
      <c r="K83" s="1"/>
      <c r="L83" s="1"/>
      <c r="M83" s="1"/>
      <c r="N83" s="1"/>
      <c r="O83" s="1"/>
      <c r="P83" s="1"/>
      <c r="Q83" s="1"/>
      <c r="R83" s="1"/>
    </row>
    <row r="84" spans="1:18" ht="15.75" customHeight="1">
      <c r="A84" s="1"/>
      <c r="B84" s="1"/>
      <c r="C84" s="464"/>
      <c r="D84" s="1"/>
      <c r="E84" s="1"/>
      <c r="F84" s="1"/>
      <c r="G84" s="1"/>
      <c r="H84" s="1"/>
      <c r="I84" s="1"/>
      <c r="J84" s="1"/>
      <c r="K84" s="1"/>
      <c r="L84" s="1"/>
      <c r="M84" s="1"/>
      <c r="N84" s="1"/>
      <c r="O84" s="1"/>
      <c r="P84" s="1"/>
      <c r="Q84" s="1"/>
      <c r="R84" s="1"/>
    </row>
    <row r="85" spans="1:18" ht="15.75" customHeight="1">
      <c r="A85" s="1"/>
      <c r="B85" s="1"/>
      <c r="C85" s="464"/>
      <c r="D85" s="1"/>
      <c r="E85" s="1"/>
      <c r="F85" s="1"/>
      <c r="G85" s="1"/>
      <c r="H85" s="1"/>
      <c r="I85" s="1"/>
      <c r="J85" s="1"/>
      <c r="K85" s="1"/>
      <c r="L85" s="1"/>
      <c r="M85" s="1"/>
      <c r="N85" s="1"/>
      <c r="O85" s="1"/>
      <c r="P85" s="1"/>
      <c r="Q85" s="1"/>
      <c r="R85" s="1"/>
    </row>
    <row r="86" spans="1:18" ht="15.75" customHeight="1">
      <c r="A86" s="1"/>
      <c r="B86" s="1"/>
      <c r="C86" s="464"/>
      <c r="D86" s="1"/>
      <c r="E86" s="1"/>
      <c r="F86" s="1"/>
      <c r="G86" s="1"/>
      <c r="H86" s="1"/>
      <c r="I86" s="1"/>
      <c r="J86" s="1"/>
      <c r="K86" s="1"/>
      <c r="L86" s="1"/>
      <c r="M86" s="1"/>
      <c r="N86" s="1"/>
      <c r="O86" s="1"/>
      <c r="P86" s="1"/>
      <c r="Q86" s="1"/>
      <c r="R86" s="1"/>
    </row>
    <row r="87" spans="1:18" ht="15.75" customHeight="1">
      <c r="A87" s="1"/>
      <c r="B87" s="1"/>
      <c r="C87" s="464"/>
      <c r="D87" s="1"/>
      <c r="E87" s="1"/>
      <c r="F87" s="1"/>
      <c r="G87" s="1"/>
      <c r="H87" s="1"/>
      <c r="I87" s="1"/>
      <c r="J87" s="1"/>
      <c r="K87" s="1"/>
      <c r="L87" s="1"/>
      <c r="M87" s="1"/>
      <c r="N87" s="1"/>
      <c r="O87" s="1"/>
      <c r="P87" s="1"/>
      <c r="Q87" s="1"/>
      <c r="R87" s="1"/>
    </row>
    <row r="88" spans="1:18" ht="15.75" customHeight="1">
      <c r="A88" s="1"/>
      <c r="B88" s="1"/>
      <c r="C88" s="464"/>
      <c r="D88" s="1"/>
      <c r="E88" s="1"/>
      <c r="F88" s="1"/>
      <c r="G88" s="1"/>
      <c r="H88" s="1"/>
      <c r="I88" s="1"/>
      <c r="J88" s="1"/>
      <c r="K88" s="1"/>
      <c r="L88" s="1"/>
      <c r="M88" s="1"/>
      <c r="N88" s="1"/>
      <c r="O88" s="1"/>
      <c r="P88" s="1"/>
      <c r="Q88" s="1"/>
      <c r="R88" s="1"/>
    </row>
    <row r="89" spans="1:18" ht="15.75" customHeight="1">
      <c r="A89" s="1"/>
      <c r="B89" s="1"/>
      <c r="C89" s="464"/>
      <c r="D89" s="1"/>
      <c r="E89" s="1"/>
      <c r="F89" s="1"/>
      <c r="G89" s="1"/>
      <c r="H89" s="1"/>
      <c r="I89" s="1"/>
      <c r="J89" s="1"/>
      <c r="K89" s="1"/>
      <c r="L89" s="1"/>
      <c r="M89" s="1"/>
      <c r="N89" s="1"/>
      <c r="O89" s="1"/>
      <c r="P89" s="1"/>
      <c r="Q89" s="1"/>
      <c r="R89" s="1"/>
    </row>
    <row r="90" spans="1:18" ht="15.75" customHeight="1">
      <c r="A90" s="1"/>
      <c r="B90" s="1"/>
      <c r="C90" s="464"/>
      <c r="D90" s="1"/>
      <c r="E90" s="1"/>
      <c r="F90" s="1"/>
      <c r="G90" s="1"/>
      <c r="H90" s="1"/>
      <c r="I90" s="1"/>
      <c r="J90" s="1"/>
      <c r="K90" s="1"/>
      <c r="L90" s="1"/>
      <c r="M90" s="1"/>
      <c r="N90" s="1"/>
      <c r="O90" s="1"/>
      <c r="P90" s="1"/>
      <c r="Q90" s="1"/>
      <c r="R90" s="1"/>
    </row>
    <row r="91" spans="1:18" ht="15.75" customHeight="1">
      <c r="A91" s="1"/>
      <c r="B91" s="1"/>
      <c r="C91" s="464"/>
      <c r="D91" s="1"/>
      <c r="E91" s="1"/>
      <c r="F91" s="1"/>
      <c r="G91" s="1"/>
      <c r="H91" s="1"/>
      <c r="I91" s="1"/>
      <c r="J91" s="1"/>
      <c r="K91" s="1"/>
      <c r="L91" s="1"/>
      <c r="M91" s="1"/>
      <c r="N91" s="1"/>
      <c r="O91" s="1"/>
      <c r="P91" s="1"/>
      <c r="Q91" s="1"/>
      <c r="R91" s="1"/>
    </row>
    <row r="92" spans="1:18" ht="15.75" customHeight="1">
      <c r="A92" s="1"/>
      <c r="B92" s="1"/>
      <c r="C92" s="464"/>
      <c r="D92" s="1"/>
      <c r="E92" s="1"/>
      <c r="F92" s="1"/>
      <c r="G92" s="1"/>
      <c r="H92" s="1"/>
      <c r="I92" s="1"/>
      <c r="J92" s="1"/>
      <c r="K92" s="1"/>
      <c r="L92" s="1"/>
      <c r="M92" s="1"/>
      <c r="N92" s="1"/>
      <c r="O92" s="1"/>
      <c r="P92" s="1"/>
      <c r="Q92" s="1"/>
      <c r="R92" s="1"/>
    </row>
    <row r="93" spans="1:18" ht="15.75" customHeight="1">
      <c r="A93" s="1"/>
      <c r="B93" s="465"/>
      <c r="C93" s="464"/>
      <c r="D93" s="1"/>
      <c r="E93" s="1"/>
      <c r="F93" s="1"/>
      <c r="G93" s="1"/>
      <c r="H93" s="1"/>
      <c r="I93" s="1"/>
      <c r="J93" s="1"/>
      <c r="K93" s="1"/>
      <c r="L93" s="1"/>
      <c r="M93" s="1"/>
      <c r="N93" s="1"/>
      <c r="O93" s="1"/>
      <c r="P93" s="1"/>
      <c r="Q93" s="1"/>
      <c r="R93" s="1"/>
    </row>
    <row r="94" spans="1:18" ht="15.75" customHeight="1">
      <c r="A94" s="1"/>
      <c r="B94" s="1"/>
      <c r="C94" s="464"/>
      <c r="D94" s="1"/>
      <c r="E94" s="1"/>
      <c r="F94" s="1"/>
      <c r="G94" s="1"/>
      <c r="H94" s="1"/>
      <c r="I94" s="1"/>
      <c r="J94" s="1"/>
      <c r="K94" s="1"/>
      <c r="L94" s="1"/>
      <c r="M94" s="1"/>
      <c r="N94" s="1"/>
      <c r="O94" s="1"/>
      <c r="P94" s="1"/>
      <c r="Q94" s="1"/>
      <c r="R94" s="1"/>
    </row>
    <row r="95" spans="1:18" ht="15.75" customHeight="1">
      <c r="A95" s="1"/>
      <c r="B95" s="1"/>
      <c r="C95" s="464"/>
      <c r="D95" s="1"/>
      <c r="E95" s="1"/>
      <c r="F95" s="1"/>
      <c r="G95" s="1"/>
      <c r="H95" s="1"/>
      <c r="I95" s="1"/>
      <c r="J95" s="1"/>
      <c r="K95" s="1"/>
      <c r="L95" s="1"/>
      <c r="M95" s="1"/>
      <c r="N95" s="1"/>
      <c r="O95" s="1"/>
      <c r="P95" s="1"/>
      <c r="Q95" s="1"/>
      <c r="R95" s="1"/>
    </row>
    <row r="96" spans="1:18" ht="15.75" customHeight="1">
      <c r="A96" s="1"/>
      <c r="B96" s="1"/>
      <c r="C96" s="464"/>
      <c r="D96" s="1"/>
      <c r="E96" s="1"/>
      <c r="F96" s="1"/>
      <c r="G96" s="1"/>
      <c r="H96" s="1"/>
      <c r="I96" s="1"/>
      <c r="J96" s="1"/>
      <c r="K96" s="1"/>
      <c r="L96" s="1"/>
      <c r="M96" s="1"/>
      <c r="N96" s="1"/>
      <c r="O96" s="1"/>
      <c r="P96" s="1"/>
      <c r="Q96" s="1"/>
      <c r="R96" s="1"/>
    </row>
    <row r="97" spans="1:18" ht="15.75" customHeight="1">
      <c r="A97" s="1"/>
      <c r="B97" s="1"/>
      <c r="C97" s="464"/>
      <c r="D97" s="1"/>
      <c r="E97" s="1"/>
      <c r="F97" s="1"/>
      <c r="G97" s="1"/>
      <c r="H97" s="1"/>
      <c r="I97" s="1"/>
      <c r="J97" s="1"/>
      <c r="K97" s="1"/>
      <c r="L97" s="1"/>
      <c r="M97" s="1"/>
      <c r="N97" s="1"/>
      <c r="O97" s="1"/>
      <c r="P97" s="1"/>
      <c r="Q97" s="1"/>
      <c r="R97" s="1"/>
    </row>
    <row r="98" spans="1:18" ht="15.75" customHeight="1">
      <c r="A98" s="1"/>
      <c r="B98" s="1"/>
      <c r="C98" s="464"/>
      <c r="D98" s="1"/>
      <c r="E98" s="1"/>
      <c r="F98" s="1"/>
      <c r="G98" s="1"/>
      <c r="H98" s="1"/>
      <c r="I98" s="1"/>
      <c r="J98" s="1"/>
      <c r="K98" s="1"/>
      <c r="L98" s="1"/>
      <c r="M98" s="1"/>
      <c r="N98" s="1"/>
      <c r="O98" s="1"/>
      <c r="P98" s="1"/>
      <c r="Q98" s="1"/>
      <c r="R98" s="1"/>
    </row>
    <row r="99" spans="1:18" ht="15.75" customHeight="1">
      <c r="A99" s="1"/>
      <c r="B99" s="1"/>
      <c r="C99" s="464"/>
      <c r="D99" s="1"/>
      <c r="E99" s="1"/>
      <c r="F99" s="1"/>
      <c r="G99" s="1"/>
      <c r="H99" s="1"/>
      <c r="I99" s="1"/>
      <c r="J99" s="1"/>
      <c r="K99" s="1"/>
      <c r="L99" s="1"/>
      <c r="M99" s="1"/>
      <c r="N99" s="1"/>
      <c r="O99" s="1"/>
      <c r="P99" s="1"/>
      <c r="Q99" s="1"/>
      <c r="R99" s="1"/>
    </row>
    <row r="100" spans="1:18" ht="15.75" customHeight="1">
      <c r="A100" s="1"/>
      <c r="B100" s="465"/>
      <c r="C100" s="464"/>
      <c r="D100" s="1"/>
      <c r="E100" s="1"/>
      <c r="F100" s="1"/>
      <c r="G100" s="1"/>
      <c r="H100" s="1"/>
      <c r="I100" s="1"/>
      <c r="J100" s="1"/>
      <c r="K100" s="1"/>
      <c r="L100" s="1"/>
      <c r="M100" s="1"/>
      <c r="N100" s="1"/>
      <c r="O100" s="1"/>
      <c r="P100" s="1"/>
      <c r="Q100" s="1"/>
      <c r="R100" s="1"/>
    </row>
    <row r="101" spans="1:18" ht="15.75" customHeight="1">
      <c r="A101" s="1"/>
      <c r="B101" s="1"/>
      <c r="C101" s="464"/>
      <c r="D101" s="1"/>
      <c r="E101" s="1"/>
      <c r="F101" s="1"/>
      <c r="G101" s="1"/>
      <c r="H101" s="1"/>
      <c r="I101" s="1"/>
      <c r="J101" s="1"/>
      <c r="K101" s="1"/>
      <c r="L101" s="1"/>
      <c r="M101" s="1"/>
      <c r="N101" s="1"/>
      <c r="O101" s="1"/>
      <c r="P101" s="1"/>
      <c r="Q101" s="1"/>
      <c r="R101" s="1"/>
    </row>
    <row r="102" spans="1:18" ht="15.75" customHeight="1"/>
    <row r="103" spans="1:18" ht="15.75" customHeight="1"/>
    <row r="104" spans="1:18" ht="15.75" customHeight="1"/>
    <row r="105" spans="1:18" ht="15.75" customHeight="1"/>
    <row r="106" spans="1:18" ht="15.75" customHeight="1"/>
    <row r="107" spans="1:18" ht="15.75" customHeight="1"/>
    <row r="108" spans="1:18" ht="15.75" customHeight="1"/>
    <row r="109" spans="1:18" ht="15.75" customHeight="1"/>
    <row r="110" spans="1:18" ht="15.75" customHeight="1"/>
    <row r="111" spans="1:18" ht="15.75" customHeight="1"/>
    <row r="112" spans="1:18"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D6"/>
    <mergeCell ref="B20:B2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Z1000"/>
  <sheetViews>
    <sheetView workbookViewId="0"/>
  </sheetViews>
  <sheetFormatPr defaultColWidth="12.5703125" defaultRowHeight="15" customHeight="1"/>
  <cols>
    <col min="1" max="6" width="12.5703125" customWidth="1"/>
  </cols>
  <sheetData>
    <row r="1" spans="1:26" ht="12.75">
      <c r="A1" s="466"/>
      <c r="B1" s="285"/>
      <c r="C1" s="285"/>
      <c r="D1" s="285"/>
      <c r="E1" s="285"/>
      <c r="F1" s="285"/>
      <c r="G1" s="285"/>
      <c r="H1" s="285"/>
      <c r="I1" s="285"/>
      <c r="J1" s="285"/>
      <c r="K1" s="285"/>
      <c r="L1" s="285"/>
      <c r="M1" s="131"/>
      <c r="N1" s="131"/>
      <c r="O1" s="131"/>
      <c r="P1" s="131"/>
      <c r="Q1" s="131"/>
      <c r="R1" s="131"/>
      <c r="S1" s="131"/>
      <c r="T1" s="131"/>
      <c r="U1" s="131"/>
      <c r="V1" s="131"/>
      <c r="W1" s="131"/>
      <c r="X1" s="131"/>
      <c r="Y1" s="131"/>
      <c r="Z1" s="131"/>
    </row>
    <row r="2" spans="1:26">
      <c r="A2" s="285"/>
      <c r="B2" s="382" t="s">
        <v>1061</v>
      </c>
      <c r="C2" s="383" t="s">
        <v>903</v>
      </c>
      <c r="D2" s="382" t="s">
        <v>783</v>
      </c>
      <c r="E2" s="285"/>
      <c r="F2" s="285"/>
      <c r="G2" s="285"/>
      <c r="H2" s="285"/>
      <c r="I2" s="285"/>
      <c r="J2" s="285"/>
      <c r="K2" s="285"/>
      <c r="L2" s="285"/>
      <c r="M2" s="131"/>
      <c r="N2" s="131"/>
      <c r="O2" s="131"/>
      <c r="P2" s="131"/>
      <c r="Q2" s="131"/>
      <c r="R2" s="131"/>
      <c r="S2" s="131"/>
      <c r="T2" s="131"/>
      <c r="U2" s="131"/>
      <c r="V2" s="131"/>
      <c r="W2" s="131"/>
      <c r="X2" s="131"/>
      <c r="Y2" s="131"/>
      <c r="Z2" s="131"/>
    </row>
    <row r="3" spans="1:26">
      <c r="A3" s="384" t="s">
        <v>904</v>
      </c>
      <c r="B3" s="385"/>
      <c r="C3" s="285"/>
      <c r="D3" s="285"/>
      <c r="E3" s="285"/>
      <c r="F3" s="285"/>
      <c r="G3" s="285"/>
      <c r="H3" s="285"/>
      <c r="I3" s="285"/>
      <c r="J3" s="285"/>
      <c r="K3" s="285"/>
      <c r="L3" s="285"/>
      <c r="M3" s="131"/>
      <c r="N3" s="131"/>
      <c r="O3" s="131"/>
      <c r="P3" s="131"/>
      <c r="Q3" s="131"/>
      <c r="R3" s="131"/>
      <c r="S3" s="131"/>
      <c r="T3" s="131"/>
      <c r="U3" s="131"/>
      <c r="V3" s="131"/>
      <c r="W3" s="131"/>
      <c r="X3" s="131"/>
      <c r="Y3" s="131"/>
      <c r="Z3" s="131"/>
    </row>
    <row r="4" spans="1:26">
      <c r="A4" s="467" t="s">
        <v>1062</v>
      </c>
      <c r="B4" s="468"/>
      <c r="C4" s="285"/>
      <c r="D4" s="285"/>
      <c r="E4" s="285"/>
      <c r="F4" s="285"/>
      <c r="G4" s="285"/>
      <c r="H4" s="285"/>
      <c r="I4" s="285"/>
      <c r="J4" s="285"/>
      <c r="K4" s="285"/>
      <c r="L4" s="285"/>
      <c r="M4" s="131"/>
      <c r="N4" s="131"/>
      <c r="O4" s="131"/>
      <c r="P4" s="131"/>
      <c r="Q4" s="131"/>
      <c r="R4" s="131"/>
      <c r="S4" s="131"/>
      <c r="T4" s="131"/>
      <c r="U4" s="131"/>
      <c r="V4" s="131"/>
      <c r="W4" s="131"/>
      <c r="X4" s="131"/>
      <c r="Y4" s="131"/>
      <c r="Z4" s="131"/>
    </row>
    <row r="5" spans="1:26" ht="12.75">
      <c r="A5" s="285"/>
      <c r="B5" s="285"/>
      <c r="C5" s="285"/>
      <c r="D5" s="285"/>
      <c r="E5" s="285"/>
      <c r="F5" s="285"/>
      <c r="G5" s="285"/>
      <c r="H5" s="363"/>
      <c r="I5" s="363"/>
      <c r="J5" s="363"/>
      <c r="K5" s="363"/>
      <c r="L5" s="285"/>
      <c r="M5" s="131"/>
      <c r="N5" s="131"/>
      <c r="O5" s="131"/>
      <c r="P5" s="131"/>
      <c r="Q5" s="131"/>
      <c r="R5" s="131"/>
      <c r="S5" s="131"/>
      <c r="T5" s="131"/>
      <c r="U5" s="131"/>
      <c r="V5" s="131"/>
      <c r="W5" s="131"/>
      <c r="X5" s="131"/>
      <c r="Y5" s="131"/>
      <c r="Z5" s="131"/>
    </row>
    <row r="6" spans="1:26" ht="12.75">
      <c r="A6" s="349" t="s">
        <v>0</v>
      </c>
      <c r="B6" s="389" t="s">
        <v>907</v>
      </c>
      <c r="C6" s="391" t="s">
        <v>164</v>
      </c>
      <c r="D6" s="391" t="s">
        <v>57</v>
      </c>
      <c r="E6" s="389" t="s">
        <v>1063</v>
      </c>
      <c r="F6" s="389" t="s">
        <v>981</v>
      </c>
      <c r="G6" s="391" t="s">
        <v>168</v>
      </c>
      <c r="H6" s="831"/>
      <c r="I6" s="813"/>
      <c r="J6" s="813"/>
      <c r="K6" s="814"/>
      <c r="L6" s="285"/>
      <c r="M6" s="131"/>
      <c r="N6" s="131"/>
      <c r="O6" s="131"/>
      <c r="P6" s="131"/>
      <c r="Q6" s="131"/>
      <c r="R6" s="131"/>
      <c r="S6" s="131"/>
      <c r="T6" s="131"/>
      <c r="U6" s="131"/>
      <c r="V6" s="131"/>
      <c r="W6" s="131"/>
      <c r="X6" s="131"/>
      <c r="Y6" s="131"/>
      <c r="Z6" s="131"/>
    </row>
    <row r="7" spans="1:26" ht="12.75">
      <c r="A7" s="361"/>
      <c r="B7" s="367"/>
      <c r="C7" s="303"/>
      <c r="D7" s="207"/>
      <c r="E7" s="207"/>
      <c r="F7" s="207"/>
      <c r="G7" s="302"/>
      <c r="H7" s="301"/>
      <c r="I7" s="301"/>
      <c r="J7" s="301"/>
      <c r="K7" s="302"/>
      <c r="L7" s="285"/>
      <c r="M7" s="131"/>
      <c r="N7" s="131"/>
      <c r="O7" s="131"/>
      <c r="P7" s="131"/>
      <c r="Q7" s="131"/>
      <c r="R7" s="131"/>
      <c r="S7" s="131"/>
      <c r="T7" s="131"/>
      <c r="U7" s="131"/>
      <c r="V7" s="131"/>
      <c r="W7" s="131"/>
      <c r="X7" s="131"/>
      <c r="Y7" s="131"/>
      <c r="Z7" s="131"/>
    </row>
    <row r="8" spans="1:26" ht="12.75">
      <c r="A8" s="361"/>
      <c r="B8" s="367"/>
      <c r="C8" s="315">
        <v>0.625</v>
      </c>
      <c r="D8" s="207" t="s">
        <v>1064</v>
      </c>
      <c r="E8" s="207"/>
      <c r="F8" s="207"/>
      <c r="G8" s="302"/>
      <c r="H8" s="301"/>
      <c r="I8" s="301"/>
      <c r="J8" s="301"/>
      <c r="K8" s="302"/>
      <c r="L8" s="285"/>
      <c r="M8" s="131"/>
      <c r="N8" s="131"/>
      <c r="O8" s="131"/>
      <c r="P8" s="131"/>
      <c r="Q8" s="131"/>
      <c r="R8" s="131"/>
      <c r="S8" s="131"/>
      <c r="T8" s="131"/>
      <c r="U8" s="131"/>
      <c r="V8" s="131"/>
      <c r="W8" s="131"/>
      <c r="X8" s="131"/>
      <c r="Y8" s="131"/>
      <c r="Z8" s="131"/>
    </row>
    <row r="9" spans="1:26" ht="12.75">
      <c r="A9" s="831"/>
      <c r="B9" s="814"/>
      <c r="C9" s="303"/>
      <c r="D9" s="207" t="s">
        <v>1065</v>
      </c>
      <c r="E9" s="207"/>
      <c r="F9" s="207"/>
      <c r="G9" s="302"/>
      <c r="H9" s="301"/>
      <c r="I9" s="301"/>
      <c r="J9" s="301"/>
      <c r="K9" s="302"/>
      <c r="L9" s="285"/>
      <c r="M9" s="131"/>
      <c r="N9" s="131"/>
      <c r="O9" s="131"/>
      <c r="P9" s="131"/>
      <c r="Q9" s="131"/>
      <c r="R9" s="131"/>
      <c r="S9" s="131"/>
      <c r="T9" s="131"/>
      <c r="U9" s="131"/>
      <c r="V9" s="131"/>
      <c r="W9" s="131"/>
      <c r="X9" s="131"/>
      <c r="Y9" s="131"/>
      <c r="Z9" s="131"/>
    </row>
    <row r="10" spans="1:26" ht="12.75">
      <c r="A10" s="368">
        <v>43173</v>
      </c>
      <c r="B10" s="369" t="s">
        <v>907</v>
      </c>
      <c r="C10" s="469" t="s">
        <v>1066</v>
      </c>
      <c r="D10" s="470" t="s">
        <v>1067</v>
      </c>
      <c r="E10" s="302"/>
      <c r="F10" s="302"/>
      <c r="G10" s="207"/>
      <c r="H10" s="207"/>
      <c r="I10" s="207"/>
      <c r="J10" s="207"/>
      <c r="K10" s="207"/>
      <c r="L10" s="131"/>
      <c r="M10" s="131"/>
      <c r="N10" s="131"/>
      <c r="O10" s="131"/>
      <c r="P10" s="131"/>
      <c r="Q10" s="131"/>
      <c r="R10" s="131"/>
      <c r="S10" s="131"/>
      <c r="T10" s="131"/>
      <c r="U10" s="131"/>
      <c r="V10" s="131"/>
      <c r="W10" s="131"/>
      <c r="X10" s="131"/>
      <c r="Y10" s="131"/>
      <c r="Z10" s="131"/>
    </row>
    <row r="11" spans="1:26" ht="12.75">
      <c r="A11" s="349"/>
      <c r="B11" s="302"/>
      <c r="C11" s="315">
        <v>0.75</v>
      </c>
      <c r="D11" s="207" t="s">
        <v>1068</v>
      </c>
      <c r="E11" s="207" t="s">
        <v>942</v>
      </c>
      <c r="F11" s="207"/>
      <c r="G11" s="471" t="s">
        <v>1069</v>
      </c>
      <c r="H11" s="207"/>
      <c r="I11" s="207"/>
      <c r="J11" s="207"/>
      <c r="K11" s="207"/>
      <c r="L11" s="131"/>
      <c r="M11" s="131"/>
      <c r="N11" s="131"/>
      <c r="O11" s="131"/>
      <c r="P11" s="131"/>
      <c r="Q11" s="131"/>
      <c r="R11" s="131"/>
      <c r="S11" s="131"/>
      <c r="T11" s="131"/>
      <c r="U11" s="131"/>
      <c r="V11" s="131"/>
      <c r="W11" s="131"/>
      <c r="X11" s="131"/>
      <c r="Y11" s="131"/>
      <c r="Z11" s="131"/>
    </row>
    <row r="12" spans="1:26" ht="12.75">
      <c r="A12" s="349"/>
      <c r="B12" s="302"/>
      <c r="C12" s="315">
        <v>0.75</v>
      </c>
      <c r="D12" s="207" t="s">
        <v>1070</v>
      </c>
      <c r="E12" s="302" t="s">
        <v>1071</v>
      </c>
      <c r="F12" s="308" t="s">
        <v>1072</v>
      </c>
      <c r="G12" s="176" t="s">
        <v>1073</v>
      </c>
      <c r="H12" s="207"/>
      <c r="I12" s="207"/>
      <c r="J12" s="207"/>
      <c r="K12" s="207"/>
      <c r="L12" s="131"/>
      <c r="M12" s="131"/>
      <c r="N12" s="131"/>
      <c r="O12" s="131"/>
      <c r="P12" s="131"/>
      <c r="Q12" s="131"/>
      <c r="R12" s="131"/>
      <c r="S12" s="131"/>
      <c r="T12" s="131"/>
      <c r="U12" s="131"/>
      <c r="V12" s="131"/>
      <c r="W12" s="131"/>
      <c r="X12" s="131"/>
      <c r="Y12" s="131"/>
      <c r="Z12" s="131"/>
    </row>
    <row r="13" spans="1:26" ht="12.75">
      <c r="A13" s="349"/>
      <c r="B13" s="302"/>
      <c r="C13" s="315">
        <v>0.79166666666666663</v>
      </c>
      <c r="D13" s="207" t="s">
        <v>932</v>
      </c>
      <c r="E13" s="207"/>
      <c r="F13" s="207"/>
      <c r="G13" s="207"/>
      <c r="H13" s="207"/>
      <c r="I13" s="207"/>
      <c r="J13" s="207"/>
      <c r="K13" s="207"/>
      <c r="L13" s="131"/>
      <c r="M13" s="131"/>
      <c r="N13" s="131"/>
      <c r="O13" s="131"/>
      <c r="P13" s="131"/>
      <c r="Q13" s="131"/>
      <c r="R13" s="131"/>
      <c r="S13" s="131"/>
      <c r="T13" s="131"/>
      <c r="U13" s="131"/>
      <c r="V13" s="131"/>
      <c r="W13" s="131"/>
      <c r="X13" s="131"/>
      <c r="Y13" s="131"/>
      <c r="Z13" s="131"/>
    </row>
    <row r="14" spans="1:26" ht="12.75">
      <c r="A14" s="349"/>
      <c r="B14" s="302"/>
      <c r="C14" s="315">
        <v>0.8125</v>
      </c>
      <c r="D14" s="207" t="s">
        <v>1074</v>
      </c>
      <c r="E14" s="207"/>
      <c r="F14" s="207"/>
      <c r="G14" s="207"/>
      <c r="H14" s="207"/>
      <c r="I14" s="207"/>
      <c r="J14" s="207"/>
      <c r="K14" s="207"/>
      <c r="L14" s="131"/>
      <c r="M14" s="131"/>
      <c r="N14" s="131"/>
      <c r="O14" s="131"/>
      <c r="P14" s="131"/>
      <c r="Q14" s="131"/>
      <c r="R14" s="131"/>
      <c r="S14" s="131"/>
      <c r="T14" s="131"/>
      <c r="U14" s="131"/>
      <c r="V14" s="131"/>
      <c r="W14" s="131"/>
      <c r="X14" s="131"/>
      <c r="Y14" s="131"/>
      <c r="Z14" s="131"/>
    </row>
    <row r="15" spans="1:26" ht="12.75">
      <c r="A15" s="349"/>
      <c r="B15" s="302"/>
      <c r="C15" s="303"/>
      <c r="D15" s="207" t="s">
        <v>934</v>
      </c>
      <c r="E15" s="302"/>
      <c r="F15" s="302"/>
      <c r="G15" s="207"/>
      <c r="H15" s="207"/>
      <c r="I15" s="207"/>
      <c r="J15" s="207"/>
      <c r="K15" s="207"/>
      <c r="L15" s="131"/>
      <c r="M15" s="131"/>
      <c r="N15" s="131"/>
      <c r="O15" s="131"/>
      <c r="P15" s="131"/>
      <c r="Q15" s="131"/>
      <c r="R15" s="131"/>
      <c r="S15" s="131"/>
      <c r="T15" s="131"/>
      <c r="U15" s="131"/>
      <c r="V15" s="131"/>
      <c r="W15" s="131"/>
      <c r="X15" s="131"/>
      <c r="Y15" s="131"/>
      <c r="Z15" s="131"/>
    </row>
    <row r="16" spans="1:26" ht="12.75">
      <c r="A16" s="349"/>
      <c r="B16" s="302" t="s">
        <v>912</v>
      </c>
      <c r="C16" s="315">
        <v>0.85416666666666663</v>
      </c>
      <c r="D16" s="365" t="s">
        <v>928</v>
      </c>
      <c r="E16" s="302"/>
      <c r="F16" s="302"/>
      <c r="G16" s="176"/>
      <c r="H16" s="207"/>
      <c r="I16" s="207"/>
      <c r="J16" s="207"/>
      <c r="K16" s="207"/>
      <c r="L16" s="131"/>
      <c r="M16" s="131"/>
      <c r="N16" s="131"/>
      <c r="O16" s="131"/>
      <c r="P16" s="131"/>
      <c r="Q16" s="131"/>
      <c r="R16" s="131"/>
      <c r="S16" s="131"/>
      <c r="T16" s="131"/>
      <c r="U16" s="131"/>
      <c r="V16" s="131"/>
      <c r="W16" s="131"/>
      <c r="X16" s="131"/>
      <c r="Y16" s="131"/>
      <c r="Z16" s="131"/>
    </row>
    <row r="17" spans="1:26" ht="12.75">
      <c r="A17" s="349"/>
      <c r="B17" s="302"/>
      <c r="C17" s="315">
        <v>0.91666666666666663</v>
      </c>
      <c r="D17" s="207" t="s">
        <v>936</v>
      </c>
      <c r="E17" s="302" t="s">
        <v>929</v>
      </c>
      <c r="F17" s="302"/>
      <c r="G17" s="396" t="s">
        <v>1075</v>
      </c>
      <c r="H17" s="207"/>
      <c r="I17" s="207"/>
      <c r="J17" s="207"/>
      <c r="K17" s="207"/>
      <c r="L17" s="131"/>
      <c r="M17" s="131"/>
      <c r="N17" s="131"/>
      <c r="O17" s="131"/>
      <c r="P17" s="131"/>
      <c r="Q17" s="131"/>
      <c r="R17" s="131"/>
      <c r="S17" s="131"/>
      <c r="T17" s="131"/>
      <c r="U17" s="131"/>
      <c r="V17" s="131"/>
      <c r="W17" s="131"/>
      <c r="X17" s="131"/>
      <c r="Y17" s="131"/>
      <c r="Z17" s="131"/>
    </row>
    <row r="18" spans="1:26" ht="12.75">
      <c r="A18" s="404" t="s">
        <v>1076</v>
      </c>
      <c r="B18" s="302"/>
      <c r="C18" s="207"/>
      <c r="D18" s="302" t="s">
        <v>1077</v>
      </c>
      <c r="E18" s="302"/>
      <c r="F18" s="302"/>
      <c r="G18" s="207"/>
      <c r="H18" s="207"/>
      <c r="I18" s="207"/>
      <c r="J18" s="207"/>
      <c r="K18" s="207"/>
      <c r="L18" s="131"/>
      <c r="M18" s="131"/>
      <c r="N18" s="131"/>
      <c r="O18" s="131"/>
      <c r="P18" s="131"/>
      <c r="Q18" s="131"/>
      <c r="R18" s="131"/>
      <c r="S18" s="131"/>
      <c r="T18" s="131"/>
      <c r="U18" s="131"/>
      <c r="V18" s="131"/>
      <c r="W18" s="131"/>
      <c r="X18" s="131"/>
      <c r="Y18" s="131"/>
      <c r="Z18" s="131"/>
    </row>
    <row r="19" spans="1:26" ht="12.75">
      <c r="A19" s="299"/>
      <c r="B19" s="302" t="s">
        <v>1078</v>
      </c>
      <c r="C19" s="303" t="s">
        <v>1079</v>
      </c>
      <c r="D19" s="302" t="s">
        <v>1080</v>
      </c>
      <c r="E19" s="207"/>
      <c r="F19" s="207"/>
      <c r="G19" s="207"/>
      <c r="H19" s="207"/>
      <c r="I19" s="207"/>
      <c r="J19" s="207"/>
      <c r="K19" s="207"/>
      <c r="L19" s="131"/>
      <c r="M19" s="131"/>
      <c r="N19" s="131"/>
      <c r="O19" s="131"/>
      <c r="P19" s="131"/>
      <c r="Q19" s="131"/>
      <c r="R19" s="131"/>
      <c r="S19" s="131"/>
      <c r="T19" s="131"/>
      <c r="U19" s="131"/>
      <c r="V19" s="131"/>
      <c r="W19" s="131"/>
      <c r="X19" s="131"/>
      <c r="Y19" s="131"/>
      <c r="Z19" s="131"/>
    </row>
    <row r="20" spans="1:26" ht="12.75">
      <c r="A20" s="349"/>
      <c r="B20" s="302"/>
      <c r="C20" s="303"/>
      <c r="D20" s="207"/>
      <c r="E20" s="176"/>
      <c r="F20" s="207"/>
      <c r="G20" s="302"/>
      <c r="H20" s="207"/>
      <c r="I20" s="207"/>
      <c r="J20" s="207"/>
      <c r="K20" s="207"/>
      <c r="L20" s="131"/>
      <c r="M20" s="131"/>
      <c r="N20" s="131"/>
      <c r="O20" s="131"/>
      <c r="P20" s="131"/>
      <c r="Q20" s="131"/>
      <c r="R20" s="131"/>
      <c r="S20" s="131"/>
      <c r="T20" s="131"/>
      <c r="U20" s="131"/>
      <c r="V20" s="131"/>
      <c r="W20" s="131"/>
      <c r="X20" s="131"/>
      <c r="Y20" s="131"/>
      <c r="Z20" s="131"/>
    </row>
    <row r="21" spans="1:26" ht="15.75" customHeight="1">
      <c r="A21" s="368">
        <v>43174</v>
      </c>
      <c r="B21" s="369" t="s">
        <v>1081</v>
      </c>
      <c r="C21" s="315">
        <v>0.29166666666666669</v>
      </c>
      <c r="D21" s="207" t="s">
        <v>1082</v>
      </c>
      <c r="E21" s="176" t="s">
        <v>1083</v>
      </c>
      <c r="F21" s="207"/>
      <c r="G21" s="405" t="s">
        <v>1084</v>
      </c>
      <c r="H21" s="207"/>
      <c r="I21" s="207"/>
      <c r="J21" s="207"/>
      <c r="K21" s="207"/>
      <c r="L21" s="131"/>
      <c r="M21" s="131"/>
      <c r="N21" s="131"/>
      <c r="O21" s="131"/>
      <c r="P21" s="131"/>
      <c r="Q21" s="131"/>
      <c r="R21" s="131"/>
      <c r="S21" s="131"/>
      <c r="T21" s="131"/>
      <c r="U21" s="131"/>
      <c r="V21" s="131"/>
      <c r="W21" s="131"/>
      <c r="X21" s="131"/>
      <c r="Y21" s="131"/>
      <c r="Z21" s="131"/>
    </row>
    <row r="22" spans="1:26" ht="15.75" customHeight="1">
      <c r="A22" s="361"/>
      <c r="B22" s="207"/>
      <c r="C22" s="315">
        <v>0.3125</v>
      </c>
      <c r="D22" s="207" t="s">
        <v>830</v>
      </c>
      <c r="E22" s="176"/>
      <c r="F22" s="207"/>
      <c r="G22" s="207"/>
      <c r="H22" s="207"/>
      <c r="I22" s="207"/>
      <c r="J22" s="207"/>
      <c r="K22" s="207"/>
      <c r="L22" s="131"/>
      <c r="M22" s="131"/>
      <c r="N22" s="131"/>
      <c r="O22" s="131"/>
      <c r="P22" s="131"/>
      <c r="Q22" s="131"/>
      <c r="R22" s="131"/>
      <c r="S22" s="131"/>
      <c r="T22" s="131"/>
      <c r="U22" s="131"/>
      <c r="V22" s="131"/>
      <c r="W22" s="131"/>
      <c r="X22" s="131"/>
      <c r="Y22" s="131"/>
      <c r="Z22" s="131"/>
    </row>
    <row r="23" spans="1:26" ht="15.75" customHeight="1">
      <c r="A23" s="361"/>
      <c r="B23" s="207"/>
      <c r="C23" s="315">
        <v>0.33333333333333331</v>
      </c>
      <c r="D23" s="207" t="s">
        <v>941</v>
      </c>
      <c r="E23" s="209">
        <v>0</v>
      </c>
      <c r="F23" s="207" t="s">
        <v>1085</v>
      </c>
      <c r="G23" s="207" t="s">
        <v>1086</v>
      </c>
      <c r="H23" s="207"/>
      <c r="I23" s="207"/>
      <c r="J23" s="207"/>
      <c r="K23" s="207"/>
      <c r="L23" s="131"/>
      <c r="M23" s="131"/>
      <c r="N23" s="131"/>
      <c r="O23" s="131"/>
      <c r="P23" s="131"/>
      <c r="Q23" s="131"/>
      <c r="R23" s="131"/>
      <c r="S23" s="131"/>
      <c r="T23" s="131"/>
      <c r="U23" s="131"/>
      <c r="V23" s="131"/>
      <c r="W23" s="131"/>
      <c r="X23" s="131"/>
      <c r="Y23" s="131"/>
      <c r="Z23" s="131"/>
    </row>
    <row r="24" spans="1:26" ht="15.75" customHeight="1">
      <c r="A24" s="361"/>
      <c r="B24" s="207"/>
      <c r="C24" s="315">
        <v>0.33333333333333331</v>
      </c>
      <c r="D24" s="207" t="s">
        <v>944</v>
      </c>
      <c r="E24" s="207"/>
      <c r="F24" s="207"/>
      <c r="G24" s="207"/>
      <c r="H24" s="207"/>
      <c r="I24" s="207"/>
      <c r="J24" s="207"/>
      <c r="K24" s="207"/>
      <c r="L24" s="131"/>
      <c r="M24" s="131"/>
      <c r="N24" s="131"/>
      <c r="O24" s="131"/>
      <c r="P24" s="131"/>
      <c r="Q24" s="131"/>
      <c r="R24" s="131"/>
      <c r="S24" s="131"/>
      <c r="T24" s="131"/>
      <c r="U24" s="131"/>
      <c r="V24" s="131"/>
      <c r="W24" s="131"/>
      <c r="X24" s="131"/>
      <c r="Y24" s="131"/>
      <c r="Z24" s="131"/>
    </row>
    <row r="25" spans="1:26" ht="15.75" customHeight="1">
      <c r="A25" s="361"/>
      <c r="B25" s="207"/>
      <c r="C25" s="315">
        <v>0.5</v>
      </c>
      <c r="D25" s="412" t="s">
        <v>945</v>
      </c>
      <c r="E25" s="207"/>
      <c r="F25" s="207"/>
      <c r="G25" s="207"/>
      <c r="H25" s="207"/>
      <c r="I25" s="207"/>
      <c r="J25" s="207"/>
      <c r="K25" s="207"/>
      <c r="L25" s="131"/>
      <c r="M25" s="131"/>
      <c r="N25" s="131"/>
      <c r="O25" s="131"/>
      <c r="P25" s="131"/>
      <c r="Q25" s="131"/>
      <c r="R25" s="131"/>
      <c r="S25" s="131"/>
      <c r="T25" s="131"/>
      <c r="U25" s="131"/>
      <c r="V25" s="131"/>
      <c r="W25" s="131"/>
      <c r="X25" s="131"/>
      <c r="Y25" s="131"/>
      <c r="Z25" s="131"/>
    </row>
    <row r="26" spans="1:26" ht="15.75" customHeight="1">
      <c r="A26" s="411" t="s">
        <v>1087</v>
      </c>
      <c r="B26" s="207"/>
      <c r="C26" s="209" t="s">
        <v>1088</v>
      </c>
      <c r="D26" s="302" t="s">
        <v>1089</v>
      </c>
      <c r="E26" s="207" t="s">
        <v>953</v>
      </c>
      <c r="F26" s="207"/>
      <c r="G26" s="176" t="s">
        <v>1090</v>
      </c>
      <c r="H26" s="207"/>
      <c r="I26" s="207"/>
      <c r="J26" s="207"/>
      <c r="K26" s="207"/>
      <c r="L26" s="131"/>
      <c r="M26" s="131"/>
      <c r="N26" s="131"/>
      <c r="O26" s="131"/>
      <c r="P26" s="131"/>
      <c r="Q26" s="131"/>
      <c r="R26" s="131"/>
      <c r="S26" s="131"/>
      <c r="T26" s="131"/>
      <c r="U26" s="131"/>
      <c r="V26" s="131"/>
      <c r="W26" s="131"/>
      <c r="X26" s="131"/>
      <c r="Y26" s="131"/>
      <c r="Z26" s="131"/>
    </row>
    <row r="27" spans="1:26" ht="15.75" customHeight="1">
      <c r="A27" s="361"/>
      <c r="B27" s="207"/>
      <c r="C27" s="315">
        <v>0.66666666666666663</v>
      </c>
      <c r="D27" s="412" t="s">
        <v>846</v>
      </c>
      <c r="E27" s="207"/>
      <c r="F27" s="308" t="s">
        <v>1091</v>
      </c>
      <c r="G27" s="207" t="s">
        <v>1092</v>
      </c>
      <c r="H27" s="207"/>
      <c r="I27" s="207"/>
      <c r="J27" s="207"/>
      <c r="K27" s="207"/>
      <c r="L27" s="131"/>
      <c r="M27" s="131"/>
      <c r="N27" s="131"/>
      <c r="O27" s="131"/>
      <c r="P27" s="131"/>
      <c r="Q27" s="131"/>
      <c r="R27" s="131"/>
      <c r="S27" s="131"/>
      <c r="T27" s="131"/>
      <c r="U27" s="131"/>
      <c r="V27" s="131"/>
      <c r="W27" s="131"/>
      <c r="X27" s="131"/>
      <c r="Y27" s="131"/>
      <c r="Z27" s="131"/>
    </row>
    <row r="28" spans="1:26" ht="15.75" customHeight="1">
      <c r="A28" s="361"/>
      <c r="B28" s="207"/>
      <c r="C28" s="315">
        <v>0.70833333333333337</v>
      </c>
      <c r="D28" s="412" t="s">
        <v>1093</v>
      </c>
      <c r="E28" s="207"/>
      <c r="F28" s="207"/>
      <c r="G28" s="207"/>
      <c r="H28" s="207"/>
      <c r="I28" s="207"/>
      <c r="J28" s="207"/>
      <c r="K28" s="207"/>
      <c r="L28" s="131"/>
      <c r="M28" s="131"/>
      <c r="N28" s="131"/>
      <c r="O28" s="131"/>
      <c r="P28" s="131"/>
      <c r="Q28" s="131"/>
      <c r="R28" s="131"/>
      <c r="S28" s="131"/>
      <c r="T28" s="131"/>
      <c r="U28" s="131"/>
      <c r="V28" s="131"/>
      <c r="W28" s="131"/>
      <c r="X28" s="131"/>
      <c r="Y28" s="131"/>
      <c r="Z28" s="131"/>
    </row>
    <row r="29" spans="1:26" ht="15.75" customHeight="1">
      <c r="A29" s="361"/>
      <c r="B29" s="207"/>
      <c r="C29" s="315">
        <v>0.6875</v>
      </c>
      <c r="D29" s="412" t="s">
        <v>956</v>
      </c>
      <c r="E29" s="207"/>
      <c r="F29" s="207"/>
      <c r="G29" s="207"/>
      <c r="H29" s="207"/>
      <c r="I29" s="207"/>
      <c r="J29" s="207"/>
      <c r="K29" s="207"/>
      <c r="L29" s="131"/>
      <c r="M29" s="131"/>
      <c r="N29" s="131"/>
      <c r="O29" s="131"/>
      <c r="P29" s="131"/>
      <c r="Q29" s="131"/>
      <c r="R29" s="131"/>
      <c r="S29" s="131"/>
      <c r="T29" s="131"/>
      <c r="U29" s="131"/>
      <c r="V29" s="131"/>
      <c r="W29" s="131"/>
      <c r="X29" s="131"/>
      <c r="Y29" s="131"/>
      <c r="Z29" s="131"/>
    </row>
    <row r="30" spans="1:26" ht="15.75" customHeight="1">
      <c r="A30" s="361"/>
      <c r="B30" s="207"/>
      <c r="C30" s="315">
        <v>0.75</v>
      </c>
      <c r="D30" s="302" t="s">
        <v>1094</v>
      </c>
      <c r="E30" s="207"/>
      <c r="F30" s="207"/>
      <c r="G30" s="207"/>
      <c r="H30" s="207"/>
      <c r="I30" s="207"/>
      <c r="J30" s="207"/>
      <c r="K30" s="207"/>
      <c r="L30" s="131"/>
      <c r="M30" s="131"/>
      <c r="N30" s="131"/>
      <c r="O30" s="131"/>
      <c r="P30" s="131"/>
      <c r="Q30" s="131"/>
      <c r="R30" s="131"/>
      <c r="S30" s="131"/>
      <c r="T30" s="131"/>
      <c r="U30" s="131"/>
      <c r="V30" s="131"/>
      <c r="W30" s="131"/>
      <c r="X30" s="131"/>
      <c r="Y30" s="131"/>
      <c r="Z30" s="131"/>
    </row>
    <row r="31" spans="1:26" ht="15.75" customHeight="1">
      <c r="A31" s="361"/>
      <c r="B31" s="207"/>
      <c r="C31" s="315">
        <v>0.77083333333333337</v>
      </c>
      <c r="D31" s="302" t="s">
        <v>959</v>
      </c>
      <c r="E31" s="207"/>
      <c r="F31" s="207"/>
      <c r="G31" s="207"/>
      <c r="H31" s="207"/>
      <c r="I31" s="207"/>
      <c r="J31" s="207"/>
      <c r="K31" s="207"/>
      <c r="L31" s="131"/>
      <c r="M31" s="131"/>
      <c r="N31" s="131"/>
      <c r="O31" s="131"/>
      <c r="P31" s="131"/>
      <c r="Q31" s="131"/>
      <c r="R31" s="131"/>
      <c r="S31" s="131"/>
      <c r="T31" s="131"/>
      <c r="U31" s="131"/>
      <c r="V31" s="131"/>
      <c r="W31" s="131"/>
      <c r="X31" s="131"/>
      <c r="Y31" s="131"/>
      <c r="Z31" s="131"/>
    </row>
    <row r="32" spans="1:26" ht="15.75" customHeight="1">
      <c r="A32" s="361"/>
      <c r="B32" s="207"/>
      <c r="C32" s="315">
        <v>0.77083333333333337</v>
      </c>
      <c r="D32" s="302" t="s">
        <v>1095</v>
      </c>
      <c r="E32" s="207"/>
      <c r="F32" s="207"/>
      <c r="G32" s="207"/>
      <c r="H32" s="207"/>
      <c r="I32" s="207"/>
      <c r="J32" s="207"/>
      <c r="K32" s="207"/>
      <c r="L32" s="131"/>
      <c r="M32" s="131"/>
      <c r="N32" s="131"/>
      <c r="O32" s="131"/>
      <c r="P32" s="131"/>
      <c r="Q32" s="131"/>
      <c r="R32" s="131"/>
      <c r="S32" s="131"/>
      <c r="T32" s="131"/>
      <c r="U32" s="131"/>
      <c r="V32" s="131"/>
      <c r="W32" s="131"/>
      <c r="X32" s="131"/>
      <c r="Y32" s="131"/>
      <c r="Z32" s="131"/>
    </row>
    <row r="33" spans="1:26" ht="15.75" customHeight="1">
      <c r="A33" s="361"/>
      <c r="B33" s="207"/>
      <c r="C33" s="209" t="s">
        <v>1096</v>
      </c>
      <c r="D33" s="207" t="s">
        <v>1097</v>
      </c>
      <c r="E33" s="207"/>
      <c r="F33" s="207"/>
      <c r="G33" s="207"/>
      <c r="H33" s="207"/>
      <c r="I33" s="207"/>
      <c r="J33" s="207"/>
      <c r="K33" s="207"/>
      <c r="L33" s="131"/>
      <c r="M33" s="131"/>
      <c r="N33" s="131"/>
      <c r="O33" s="131"/>
      <c r="P33" s="131"/>
      <c r="Q33" s="131"/>
      <c r="R33" s="131"/>
      <c r="S33" s="131"/>
      <c r="T33" s="131"/>
      <c r="U33" s="131"/>
      <c r="V33" s="131"/>
      <c r="W33" s="131"/>
      <c r="X33" s="131"/>
      <c r="Y33" s="131"/>
      <c r="Z33" s="131"/>
    </row>
    <row r="34" spans="1:26" ht="15.75" customHeight="1">
      <c r="A34" s="417" t="s">
        <v>1076</v>
      </c>
      <c r="B34" s="471"/>
      <c r="C34" s="315">
        <v>0.86458333333333337</v>
      </c>
      <c r="D34" s="207" t="s">
        <v>1098</v>
      </c>
      <c r="E34" s="207"/>
      <c r="F34" s="207"/>
      <c r="G34" s="207"/>
      <c r="H34" s="207"/>
      <c r="I34" s="207"/>
      <c r="J34" s="207"/>
      <c r="K34" s="207"/>
      <c r="L34" s="131"/>
      <c r="M34" s="131"/>
      <c r="N34" s="131"/>
      <c r="O34" s="131"/>
      <c r="P34" s="131"/>
      <c r="Q34" s="131"/>
      <c r="R34" s="131"/>
      <c r="S34" s="131"/>
      <c r="T34" s="131"/>
      <c r="U34" s="131"/>
      <c r="V34" s="131"/>
      <c r="W34" s="131"/>
      <c r="X34" s="131"/>
      <c r="Y34" s="131"/>
      <c r="Z34" s="131"/>
    </row>
    <row r="35" spans="1:26" ht="15.75" customHeight="1">
      <c r="A35" s="419"/>
      <c r="B35" s="207"/>
      <c r="C35" s="315">
        <v>0.86458333333333337</v>
      </c>
      <c r="D35" s="207" t="s">
        <v>1099</v>
      </c>
      <c r="E35" s="207"/>
      <c r="F35" s="207"/>
      <c r="G35" s="207"/>
      <c r="H35" s="207"/>
      <c r="I35" s="207"/>
      <c r="J35" s="207"/>
      <c r="K35" s="207"/>
      <c r="L35" s="131"/>
      <c r="M35" s="131"/>
      <c r="N35" s="131"/>
      <c r="O35" s="131"/>
      <c r="P35" s="131"/>
      <c r="Q35" s="131"/>
      <c r="R35" s="131"/>
      <c r="S35" s="131"/>
      <c r="T35" s="131"/>
      <c r="U35" s="131"/>
      <c r="V35" s="131"/>
      <c r="W35" s="131"/>
      <c r="X35" s="131"/>
      <c r="Y35" s="131"/>
      <c r="Z35" s="131"/>
    </row>
    <row r="36" spans="1:26" ht="15.75" customHeight="1">
      <c r="A36" s="361"/>
      <c r="B36" s="207"/>
      <c r="C36" s="303">
        <v>0.875</v>
      </c>
      <c r="D36" s="207" t="s">
        <v>859</v>
      </c>
      <c r="E36" s="207"/>
      <c r="F36" s="207"/>
      <c r="G36" s="207" t="s">
        <v>857</v>
      </c>
      <c r="H36" s="207"/>
      <c r="I36" s="207"/>
      <c r="J36" s="207"/>
      <c r="K36" s="207"/>
      <c r="L36" s="131"/>
      <c r="M36" s="131"/>
      <c r="N36" s="131"/>
      <c r="O36" s="131"/>
      <c r="P36" s="131"/>
      <c r="Q36" s="131"/>
      <c r="R36" s="131"/>
      <c r="S36" s="131"/>
      <c r="T36" s="131"/>
      <c r="U36" s="131"/>
      <c r="V36" s="131"/>
      <c r="W36" s="131"/>
      <c r="X36" s="131"/>
      <c r="Y36" s="131"/>
      <c r="Z36" s="131"/>
    </row>
    <row r="37" spans="1:26" ht="15.75" customHeight="1">
      <c r="A37" s="419"/>
      <c r="B37" s="207"/>
      <c r="C37" s="303"/>
      <c r="D37" s="207"/>
      <c r="E37" s="207"/>
      <c r="F37" s="207"/>
      <c r="G37" s="207"/>
      <c r="H37" s="207"/>
      <c r="I37" s="207"/>
      <c r="J37" s="207"/>
      <c r="K37" s="207"/>
      <c r="L37" s="131"/>
      <c r="M37" s="131"/>
      <c r="N37" s="131"/>
      <c r="O37" s="131"/>
      <c r="P37" s="131"/>
      <c r="Q37" s="131"/>
      <c r="R37" s="131"/>
      <c r="S37" s="131"/>
      <c r="T37" s="131"/>
      <c r="U37" s="131"/>
      <c r="V37" s="131"/>
      <c r="W37" s="131"/>
      <c r="X37" s="131"/>
      <c r="Y37" s="131"/>
      <c r="Z37" s="131"/>
    </row>
    <row r="38" spans="1:26" ht="15.75" customHeight="1">
      <c r="A38" s="380"/>
      <c r="B38" s="207"/>
      <c r="C38" s="303"/>
      <c r="D38" s="207"/>
      <c r="E38" s="207"/>
      <c r="F38" s="207"/>
      <c r="G38" s="207"/>
      <c r="H38" s="207"/>
      <c r="I38" s="207"/>
      <c r="J38" s="207"/>
      <c r="K38" s="207"/>
      <c r="L38" s="131"/>
      <c r="M38" s="131"/>
      <c r="N38" s="131"/>
      <c r="O38" s="131"/>
      <c r="P38" s="131"/>
      <c r="Q38" s="131"/>
      <c r="R38" s="131"/>
      <c r="S38" s="131"/>
      <c r="T38" s="131"/>
      <c r="U38" s="131"/>
      <c r="V38" s="131"/>
      <c r="W38" s="131"/>
      <c r="X38" s="131"/>
      <c r="Y38" s="131"/>
      <c r="Z38" s="131"/>
    </row>
    <row r="39" spans="1:26" ht="15.75" customHeight="1">
      <c r="A39" s="368">
        <v>43175</v>
      </c>
      <c r="B39" s="369" t="s">
        <v>1100</v>
      </c>
      <c r="C39" s="315">
        <v>0.28125</v>
      </c>
      <c r="D39" s="207" t="s">
        <v>861</v>
      </c>
      <c r="E39" s="207"/>
      <c r="F39" s="207"/>
      <c r="G39" s="207"/>
      <c r="H39" s="207"/>
      <c r="I39" s="207"/>
      <c r="J39" s="207"/>
      <c r="K39" s="207"/>
      <c r="L39" s="131"/>
      <c r="M39" s="131"/>
      <c r="N39" s="131"/>
      <c r="O39" s="131"/>
      <c r="P39" s="131"/>
      <c r="Q39" s="131"/>
      <c r="R39" s="131"/>
      <c r="S39" s="131"/>
      <c r="T39" s="131"/>
      <c r="U39" s="131"/>
      <c r="V39" s="131"/>
      <c r="W39" s="131"/>
      <c r="X39" s="131"/>
      <c r="Y39" s="131"/>
      <c r="Z39" s="131"/>
    </row>
    <row r="40" spans="1:26" ht="15.75" customHeight="1">
      <c r="A40" s="420" t="s">
        <v>863</v>
      </c>
      <c r="B40" s="302"/>
      <c r="C40" s="315">
        <v>0.29166666666666669</v>
      </c>
      <c r="D40" s="207" t="s">
        <v>864</v>
      </c>
      <c r="E40" s="207"/>
      <c r="F40" s="207"/>
      <c r="G40" s="207" t="s">
        <v>862</v>
      </c>
      <c r="H40" s="207"/>
      <c r="I40" s="207"/>
      <c r="J40" s="207"/>
      <c r="K40" s="207"/>
      <c r="L40" s="131"/>
      <c r="M40" s="131"/>
      <c r="N40" s="131"/>
      <c r="O40" s="131"/>
      <c r="P40" s="131"/>
      <c r="Q40" s="131"/>
      <c r="R40" s="131"/>
      <c r="S40" s="131"/>
      <c r="T40" s="131"/>
      <c r="U40" s="131"/>
      <c r="V40" s="131"/>
      <c r="W40" s="131"/>
      <c r="X40" s="131"/>
      <c r="Y40" s="131"/>
      <c r="Z40" s="131"/>
    </row>
    <row r="41" spans="1:26" ht="15.75" customHeight="1">
      <c r="A41" s="348"/>
      <c r="B41" s="302"/>
      <c r="C41" s="315">
        <v>0.3125</v>
      </c>
      <c r="D41" s="207" t="s">
        <v>865</v>
      </c>
      <c r="E41" s="176"/>
      <c r="F41" s="176"/>
      <c r="G41" s="207"/>
      <c r="H41" s="207"/>
      <c r="I41" s="207"/>
      <c r="J41" s="207"/>
      <c r="K41" s="207"/>
      <c r="L41" s="131"/>
      <c r="M41" s="131"/>
      <c r="N41" s="131"/>
      <c r="O41" s="131"/>
      <c r="P41" s="131"/>
      <c r="Q41" s="131"/>
      <c r="R41" s="131"/>
      <c r="S41" s="131"/>
      <c r="T41" s="131"/>
      <c r="U41" s="131"/>
      <c r="V41" s="131"/>
      <c r="W41" s="131"/>
      <c r="X41" s="131"/>
      <c r="Y41" s="131"/>
      <c r="Z41" s="131"/>
    </row>
    <row r="42" spans="1:26" ht="15.75" customHeight="1">
      <c r="A42" s="349"/>
      <c r="B42" s="302"/>
      <c r="C42" s="315">
        <v>0.33333333333333331</v>
      </c>
      <c r="D42" s="207" t="s">
        <v>866</v>
      </c>
      <c r="E42" s="176"/>
      <c r="F42" s="176" t="s">
        <v>1034</v>
      </c>
      <c r="G42" s="207"/>
      <c r="H42" s="207"/>
      <c r="I42" s="207"/>
      <c r="J42" s="207"/>
      <c r="K42" s="207"/>
      <c r="L42" s="131"/>
      <c r="M42" s="131"/>
      <c r="N42" s="131"/>
      <c r="O42" s="131"/>
      <c r="P42" s="131"/>
      <c r="Q42" s="131"/>
      <c r="R42" s="131"/>
      <c r="S42" s="131"/>
      <c r="T42" s="131"/>
      <c r="U42" s="131"/>
      <c r="V42" s="131"/>
      <c r="W42" s="131"/>
      <c r="X42" s="131"/>
      <c r="Y42" s="131"/>
      <c r="Z42" s="131"/>
    </row>
    <row r="43" spans="1:26" ht="15.75" customHeight="1">
      <c r="A43" s="349"/>
      <c r="B43" s="472" t="s">
        <v>1101</v>
      </c>
      <c r="C43" s="206">
        <v>0.35416666666666669</v>
      </c>
      <c r="D43" s="207" t="s">
        <v>867</v>
      </c>
      <c r="E43" s="176"/>
      <c r="F43" s="176"/>
      <c r="G43" s="207"/>
      <c r="H43" s="207"/>
      <c r="I43" s="207"/>
      <c r="J43" s="207"/>
      <c r="K43" s="207"/>
      <c r="L43" s="131"/>
      <c r="M43" s="131"/>
      <c r="N43" s="131"/>
      <c r="O43" s="131"/>
      <c r="P43" s="131"/>
      <c r="Q43" s="131"/>
      <c r="R43" s="131"/>
      <c r="S43" s="131"/>
      <c r="T43" s="131"/>
      <c r="U43" s="131"/>
      <c r="V43" s="131"/>
      <c r="W43" s="131"/>
      <c r="X43" s="131"/>
      <c r="Y43" s="131"/>
      <c r="Z43" s="131"/>
    </row>
    <row r="44" spans="1:26" ht="15.75" customHeight="1">
      <c r="A44" s="349"/>
      <c r="B44" s="472"/>
      <c r="C44" s="206">
        <v>0.38541666666666669</v>
      </c>
      <c r="D44" s="207" t="s">
        <v>1102</v>
      </c>
      <c r="E44" s="207"/>
      <c r="F44" s="207"/>
      <c r="G44" s="207"/>
      <c r="H44" s="207"/>
      <c r="I44" s="207"/>
      <c r="J44" s="207"/>
      <c r="K44" s="207"/>
      <c r="L44" s="131"/>
      <c r="M44" s="131"/>
      <c r="N44" s="131"/>
      <c r="O44" s="131"/>
      <c r="P44" s="131"/>
      <c r="Q44" s="131"/>
      <c r="R44" s="131"/>
      <c r="S44" s="131"/>
      <c r="T44" s="131"/>
      <c r="U44" s="131"/>
      <c r="V44" s="131"/>
      <c r="W44" s="131"/>
      <c r="X44" s="131"/>
      <c r="Y44" s="131"/>
      <c r="Z44" s="131"/>
    </row>
    <row r="45" spans="1:26" ht="15.75" customHeight="1">
      <c r="A45" s="349"/>
      <c r="B45" s="472"/>
      <c r="C45" s="303" t="s">
        <v>34</v>
      </c>
      <c r="D45" s="207" t="s">
        <v>1103</v>
      </c>
      <c r="E45" s="207"/>
      <c r="F45" s="207"/>
      <c r="G45" s="207"/>
      <c r="H45" s="207"/>
      <c r="I45" s="207"/>
      <c r="J45" s="207"/>
      <c r="K45" s="207"/>
      <c r="L45" s="131"/>
      <c r="M45" s="131"/>
      <c r="N45" s="131"/>
      <c r="O45" s="131"/>
      <c r="P45" s="131"/>
      <c r="Q45" s="131"/>
      <c r="R45" s="131"/>
      <c r="S45" s="131"/>
      <c r="T45" s="131"/>
      <c r="U45" s="131"/>
      <c r="V45" s="131"/>
      <c r="W45" s="131"/>
      <c r="X45" s="131"/>
      <c r="Y45" s="131"/>
      <c r="Z45" s="131"/>
    </row>
    <row r="46" spans="1:26" ht="15.75" customHeight="1">
      <c r="A46" s="349"/>
      <c r="B46" s="302"/>
      <c r="C46" s="473">
        <v>0.4375</v>
      </c>
      <c r="D46" s="365" t="s">
        <v>889</v>
      </c>
      <c r="E46" s="207"/>
      <c r="F46" s="207"/>
      <c r="G46" s="207"/>
      <c r="H46" s="207"/>
      <c r="I46" s="207"/>
      <c r="J46" s="207"/>
      <c r="K46" s="207"/>
      <c r="L46" s="131"/>
      <c r="M46" s="131"/>
      <c r="N46" s="131"/>
      <c r="O46" s="131"/>
      <c r="P46" s="131"/>
      <c r="Q46" s="131"/>
      <c r="R46" s="131"/>
      <c r="S46" s="131"/>
      <c r="T46" s="131"/>
      <c r="U46" s="131"/>
      <c r="V46" s="131"/>
      <c r="W46" s="131"/>
      <c r="X46" s="131"/>
      <c r="Y46" s="131"/>
      <c r="Z46" s="131"/>
    </row>
    <row r="47" spans="1:26" ht="15.75" customHeight="1">
      <c r="A47" s="349"/>
      <c r="B47" s="302"/>
      <c r="C47" s="351">
        <v>0.45833333333333331</v>
      </c>
      <c r="D47" s="308" t="s">
        <v>869</v>
      </c>
      <c r="E47" s="207"/>
      <c r="F47" s="207"/>
      <c r="G47" s="207"/>
      <c r="H47" s="207"/>
      <c r="I47" s="207"/>
      <c r="J47" s="207"/>
      <c r="K47" s="207"/>
      <c r="L47" s="131"/>
      <c r="M47" s="131"/>
      <c r="N47" s="131"/>
      <c r="O47" s="131"/>
      <c r="P47" s="131"/>
      <c r="Q47" s="131"/>
      <c r="R47" s="131"/>
      <c r="S47" s="131"/>
      <c r="T47" s="131"/>
      <c r="U47" s="131"/>
      <c r="V47" s="131"/>
      <c r="W47" s="131"/>
      <c r="X47" s="131"/>
      <c r="Y47" s="131"/>
      <c r="Z47" s="131"/>
    </row>
    <row r="48" spans="1:26" ht="15.75" customHeight="1">
      <c r="A48" s="361"/>
      <c r="B48" s="207"/>
      <c r="C48" s="315">
        <v>0.47916666666666669</v>
      </c>
      <c r="D48" s="207" t="s">
        <v>873</v>
      </c>
      <c r="E48" s="285"/>
      <c r="F48" s="285"/>
      <c r="G48" s="207"/>
      <c r="H48" s="207"/>
      <c r="I48" s="207"/>
      <c r="J48" s="207"/>
      <c r="K48" s="207"/>
      <c r="L48" s="131"/>
      <c r="M48" s="131"/>
      <c r="N48" s="131"/>
      <c r="O48" s="131"/>
      <c r="P48" s="131"/>
      <c r="Q48" s="131"/>
      <c r="R48" s="131"/>
      <c r="S48" s="131"/>
      <c r="T48" s="131"/>
      <c r="U48" s="131"/>
      <c r="V48" s="131"/>
      <c r="W48" s="131"/>
      <c r="X48" s="131"/>
      <c r="Y48" s="131"/>
      <c r="Z48" s="131"/>
    </row>
    <row r="49" spans="1:26" ht="15.75" customHeight="1">
      <c r="A49" s="361"/>
      <c r="B49" s="207"/>
      <c r="C49" s="315">
        <v>0.5625</v>
      </c>
      <c r="D49" s="207" t="s">
        <v>874</v>
      </c>
      <c r="E49" s="207"/>
      <c r="F49" s="207"/>
      <c r="G49" s="302"/>
      <c r="H49" s="207"/>
      <c r="I49" s="207"/>
      <c r="J49" s="207"/>
      <c r="K49" s="207"/>
      <c r="L49" s="131"/>
      <c r="M49" s="131"/>
      <c r="N49" s="131"/>
      <c r="O49" s="131"/>
      <c r="P49" s="131"/>
      <c r="Q49" s="131"/>
      <c r="R49" s="131"/>
      <c r="S49" s="131"/>
      <c r="T49" s="131"/>
      <c r="U49" s="131"/>
      <c r="V49" s="131"/>
      <c r="W49" s="131"/>
      <c r="X49" s="131"/>
      <c r="Y49" s="131"/>
      <c r="Z49" s="131"/>
    </row>
    <row r="50" spans="1:26" ht="15.75" customHeight="1">
      <c r="A50" s="361"/>
      <c r="B50" s="207"/>
      <c r="C50" s="474">
        <v>0.60416666666666663</v>
      </c>
      <c r="D50" s="207" t="s">
        <v>876</v>
      </c>
      <c r="E50" s="285"/>
      <c r="F50" s="285"/>
      <c r="G50" s="302"/>
      <c r="H50" s="207"/>
      <c r="I50" s="207"/>
      <c r="J50" s="207"/>
      <c r="K50" s="207"/>
      <c r="L50" s="131"/>
      <c r="M50" s="131"/>
      <c r="N50" s="131"/>
      <c r="O50" s="131"/>
      <c r="P50" s="131"/>
      <c r="Q50" s="131"/>
      <c r="R50" s="131"/>
      <c r="S50" s="131"/>
      <c r="T50" s="131"/>
      <c r="U50" s="131"/>
      <c r="V50" s="131"/>
      <c r="W50" s="131"/>
      <c r="X50" s="131"/>
      <c r="Y50" s="131"/>
      <c r="Z50" s="131"/>
    </row>
    <row r="51" spans="1:26" ht="15.75" customHeight="1">
      <c r="A51" s="361"/>
      <c r="B51" s="207"/>
      <c r="C51" s="315">
        <v>0.72916666666666663</v>
      </c>
      <c r="D51" s="207" t="s">
        <v>1104</v>
      </c>
      <c r="E51" s="207"/>
      <c r="F51" s="207"/>
      <c r="G51" s="302"/>
      <c r="H51" s="207"/>
      <c r="I51" s="207"/>
      <c r="J51" s="207"/>
      <c r="K51" s="207"/>
      <c r="L51" s="131"/>
      <c r="M51" s="131"/>
      <c r="N51" s="131"/>
      <c r="O51" s="131"/>
      <c r="P51" s="131"/>
      <c r="Q51" s="131"/>
      <c r="R51" s="131"/>
      <c r="S51" s="131"/>
      <c r="T51" s="131"/>
      <c r="U51" s="131"/>
      <c r="V51" s="131"/>
      <c r="W51" s="131"/>
      <c r="X51" s="131"/>
      <c r="Y51" s="131"/>
      <c r="Z51" s="131"/>
    </row>
    <row r="52" spans="1:26" ht="15.75" customHeight="1">
      <c r="A52" s="363"/>
      <c r="B52" s="302"/>
      <c r="C52" s="375">
        <v>0.82291666666666663</v>
      </c>
      <c r="D52" s="207" t="s">
        <v>1105</v>
      </c>
      <c r="E52" s="131"/>
      <c r="F52" s="207"/>
      <c r="G52" s="207"/>
      <c r="H52" s="207"/>
      <c r="I52" s="207"/>
      <c r="J52" s="207"/>
      <c r="K52" s="207"/>
      <c r="L52" s="131"/>
      <c r="M52" s="131"/>
      <c r="N52" s="131"/>
      <c r="O52" s="131"/>
      <c r="P52" s="131"/>
      <c r="Q52" s="131"/>
      <c r="R52" s="131"/>
      <c r="S52" s="131"/>
      <c r="T52" s="131"/>
      <c r="U52" s="131"/>
      <c r="V52" s="131"/>
      <c r="W52" s="131"/>
      <c r="X52" s="131"/>
      <c r="Y52" s="131"/>
      <c r="Z52" s="131"/>
    </row>
    <row r="53" spans="1:26" ht="15.75" customHeight="1">
      <c r="A53" s="423" t="s">
        <v>879</v>
      </c>
      <c r="B53" s="302"/>
      <c r="C53" s="315">
        <v>0.82291666666666663</v>
      </c>
      <c r="D53" s="365" t="s">
        <v>969</v>
      </c>
      <c r="E53" s="131"/>
      <c r="F53" s="207"/>
      <c r="G53" s="207"/>
      <c r="H53" s="207"/>
      <c r="I53" s="207"/>
      <c r="J53" s="207"/>
      <c r="K53" s="207"/>
      <c r="L53" s="131"/>
      <c r="M53" s="131"/>
      <c r="N53" s="131"/>
      <c r="O53" s="131"/>
      <c r="P53" s="131"/>
      <c r="Q53" s="131"/>
      <c r="R53" s="131"/>
      <c r="S53" s="131"/>
      <c r="T53" s="131"/>
      <c r="U53" s="131"/>
      <c r="V53" s="131"/>
      <c r="W53" s="131"/>
      <c r="X53" s="131"/>
      <c r="Y53" s="131"/>
      <c r="Z53" s="131"/>
    </row>
    <row r="54" spans="1:26" ht="15.75" customHeight="1">
      <c r="A54" s="323"/>
      <c r="B54" s="207"/>
      <c r="C54" s="315">
        <v>0.83333333333333337</v>
      </c>
      <c r="D54" s="365" t="s">
        <v>859</v>
      </c>
      <c r="E54" s="131"/>
      <c r="F54" s="207"/>
      <c r="G54" s="207"/>
      <c r="H54" s="207"/>
      <c r="I54" s="207"/>
      <c r="J54" s="207"/>
      <c r="K54" s="207"/>
      <c r="L54" s="131"/>
      <c r="M54" s="131"/>
      <c r="N54" s="131"/>
      <c r="O54" s="131"/>
      <c r="P54" s="131"/>
      <c r="Q54" s="131"/>
      <c r="R54" s="131"/>
      <c r="S54" s="131"/>
      <c r="T54" s="131"/>
      <c r="U54" s="131"/>
      <c r="V54" s="131"/>
      <c r="W54" s="131"/>
      <c r="X54" s="131"/>
      <c r="Y54" s="131"/>
      <c r="Z54" s="131"/>
    </row>
    <row r="55" spans="1:26" ht="15.75" customHeight="1">
      <c r="A55" s="349"/>
      <c r="B55" s="302"/>
      <c r="C55" s="303"/>
      <c r="D55" s="207"/>
      <c r="E55" s="207"/>
      <c r="F55" s="207"/>
      <c r="G55" s="207"/>
      <c r="H55" s="207"/>
      <c r="I55" s="207"/>
      <c r="J55" s="207"/>
      <c r="K55" s="207"/>
      <c r="L55" s="131"/>
      <c r="M55" s="131"/>
      <c r="N55" s="131"/>
      <c r="O55" s="131"/>
      <c r="P55" s="131"/>
      <c r="Q55" s="131"/>
      <c r="R55" s="131"/>
      <c r="S55" s="131"/>
      <c r="T55" s="131"/>
      <c r="U55" s="131"/>
      <c r="V55" s="131"/>
      <c r="W55" s="131"/>
      <c r="X55" s="131"/>
      <c r="Y55" s="131"/>
      <c r="Z55" s="131"/>
    </row>
    <row r="56" spans="1:26" ht="15.75" customHeight="1">
      <c r="A56" s="368">
        <v>43541</v>
      </c>
      <c r="B56" s="369" t="s">
        <v>1106</v>
      </c>
      <c r="C56" s="315">
        <v>0.28125</v>
      </c>
      <c r="D56" s="207" t="s">
        <v>882</v>
      </c>
      <c r="E56" s="207"/>
      <c r="F56" s="207"/>
      <c r="G56" s="207"/>
      <c r="H56" s="207"/>
      <c r="I56" s="207"/>
      <c r="J56" s="207"/>
      <c r="K56" s="207"/>
      <c r="L56" s="131"/>
      <c r="M56" s="131"/>
      <c r="N56" s="131"/>
      <c r="O56" s="131"/>
      <c r="P56" s="131"/>
      <c r="Q56" s="131"/>
      <c r="R56" s="131"/>
      <c r="S56" s="131"/>
      <c r="T56" s="131"/>
      <c r="U56" s="131"/>
      <c r="V56" s="131"/>
      <c r="W56" s="131"/>
      <c r="X56" s="131"/>
      <c r="Y56" s="131"/>
      <c r="Z56" s="131"/>
    </row>
    <row r="57" spans="1:26" ht="15.75" customHeight="1">
      <c r="A57" s="420" t="s">
        <v>1107</v>
      </c>
      <c r="B57" s="285"/>
      <c r="C57" s="315">
        <v>0.29166666666666669</v>
      </c>
      <c r="D57" s="207" t="s">
        <v>864</v>
      </c>
      <c r="E57" s="207"/>
      <c r="F57" s="207"/>
      <c r="G57" s="207"/>
      <c r="H57" s="207"/>
      <c r="I57" s="207"/>
      <c r="J57" s="207"/>
      <c r="K57" s="207"/>
      <c r="L57" s="131"/>
      <c r="M57" s="131"/>
      <c r="N57" s="131"/>
      <c r="O57" s="131"/>
      <c r="P57" s="131"/>
      <c r="Q57" s="131"/>
      <c r="R57" s="131"/>
      <c r="S57" s="131"/>
      <c r="T57" s="131"/>
      <c r="U57" s="131"/>
      <c r="V57" s="131"/>
      <c r="W57" s="131"/>
      <c r="X57" s="131"/>
      <c r="Y57" s="131"/>
      <c r="Z57" s="131"/>
    </row>
    <row r="58" spans="1:26" ht="15.75" customHeight="1">
      <c r="A58" s="348"/>
      <c r="B58" s="285"/>
      <c r="C58" s="315">
        <v>0.3125</v>
      </c>
      <c r="D58" s="207" t="s">
        <v>865</v>
      </c>
      <c r="E58" s="207"/>
      <c r="F58" s="207"/>
      <c r="G58" s="207"/>
      <c r="H58" s="207"/>
      <c r="I58" s="207"/>
      <c r="J58" s="207"/>
      <c r="K58" s="207"/>
      <c r="L58" s="131"/>
      <c r="M58" s="131"/>
      <c r="N58" s="131"/>
      <c r="O58" s="131"/>
      <c r="P58" s="131"/>
      <c r="Q58" s="131"/>
      <c r="R58" s="131"/>
      <c r="S58" s="131"/>
      <c r="T58" s="131"/>
      <c r="U58" s="131"/>
      <c r="V58" s="131"/>
      <c r="W58" s="131"/>
      <c r="X58" s="131"/>
      <c r="Y58" s="131"/>
      <c r="Z58" s="131"/>
    </row>
    <row r="59" spans="1:26" ht="15.75" customHeight="1">
      <c r="A59" s="349"/>
      <c r="B59" s="302"/>
      <c r="C59" s="315">
        <v>0.33333333333333331</v>
      </c>
      <c r="D59" s="207" t="s">
        <v>866</v>
      </c>
      <c r="E59" s="207"/>
      <c r="F59" s="207"/>
      <c r="G59" s="207"/>
      <c r="H59" s="207"/>
      <c r="I59" s="207"/>
      <c r="J59" s="207"/>
      <c r="K59" s="207"/>
      <c r="L59" s="131"/>
      <c r="M59" s="131"/>
      <c r="N59" s="131"/>
      <c r="O59" s="131"/>
      <c r="P59" s="131"/>
      <c r="Q59" s="131"/>
      <c r="R59" s="131"/>
      <c r="S59" s="131"/>
      <c r="T59" s="131"/>
      <c r="U59" s="131"/>
      <c r="V59" s="131"/>
      <c r="W59" s="131"/>
      <c r="X59" s="131"/>
      <c r="Y59" s="131"/>
      <c r="Z59" s="131"/>
    </row>
    <row r="60" spans="1:26" ht="15.75" customHeight="1">
      <c r="A60" s="361"/>
      <c r="B60" s="207"/>
      <c r="C60" s="315">
        <v>0.375</v>
      </c>
      <c r="D60" s="207" t="s">
        <v>869</v>
      </c>
      <c r="E60" s="207"/>
      <c r="F60" s="207"/>
      <c r="G60" s="207"/>
      <c r="H60" s="207"/>
      <c r="I60" s="207"/>
      <c r="J60" s="207"/>
      <c r="K60" s="207"/>
      <c r="L60" s="131"/>
      <c r="M60" s="131"/>
      <c r="N60" s="131"/>
      <c r="O60" s="131"/>
      <c r="P60" s="131"/>
      <c r="Q60" s="131"/>
      <c r="R60" s="131"/>
      <c r="S60" s="131"/>
      <c r="T60" s="131"/>
      <c r="U60" s="131"/>
      <c r="V60" s="131"/>
      <c r="W60" s="131"/>
      <c r="X60" s="131"/>
      <c r="Y60" s="131"/>
      <c r="Z60" s="131"/>
    </row>
    <row r="61" spans="1:26" ht="15.75" customHeight="1">
      <c r="A61" s="380"/>
      <c r="B61" s="207"/>
      <c r="C61" s="209" t="s">
        <v>1108</v>
      </c>
      <c r="D61" s="207" t="s">
        <v>1109</v>
      </c>
      <c r="E61" s="207"/>
      <c r="F61" s="207"/>
      <c r="G61" s="207"/>
      <c r="H61" s="207"/>
      <c r="I61" s="207"/>
      <c r="J61" s="207"/>
      <c r="K61" s="207"/>
      <c r="L61" s="131"/>
      <c r="M61" s="131"/>
      <c r="N61" s="131"/>
      <c r="O61" s="131"/>
      <c r="P61" s="131"/>
      <c r="Q61" s="131"/>
      <c r="R61" s="131"/>
      <c r="S61" s="131"/>
      <c r="T61" s="131"/>
      <c r="U61" s="131"/>
      <c r="V61" s="131"/>
      <c r="W61" s="131"/>
      <c r="X61" s="131"/>
      <c r="Y61" s="131"/>
      <c r="Z61" s="131"/>
    </row>
    <row r="62" spans="1:26" ht="15.75" customHeight="1">
      <c r="A62" s="380"/>
      <c r="B62" s="207"/>
      <c r="C62" s="315">
        <v>0.4375</v>
      </c>
      <c r="D62" s="365" t="s">
        <v>889</v>
      </c>
      <c r="E62" s="207"/>
      <c r="F62" s="207"/>
      <c r="G62" s="207"/>
      <c r="H62" s="207"/>
      <c r="I62" s="207"/>
      <c r="J62" s="207"/>
      <c r="K62" s="207"/>
      <c r="L62" s="131"/>
      <c r="M62" s="131"/>
      <c r="N62" s="131"/>
      <c r="O62" s="131"/>
      <c r="P62" s="131"/>
      <c r="Q62" s="131"/>
      <c r="R62" s="131"/>
      <c r="S62" s="131"/>
      <c r="T62" s="131"/>
      <c r="U62" s="131"/>
      <c r="V62" s="131"/>
      <c r="W62" s="131"/>
      <c r="X62" s="131"/>
      <c r="Y62" s="131"/>
      <c r="Z62" s="131"/>
    </row>
    <row r="63" spans="1:26" ht="15.75" customHeight="1">
      <c r="A63" s="380"/>
      <c r="B63" s="207"/>
      <c r="C63" s="315">
        <v>0.5</v>
      </c>
      <c r="D63" s="207" t="s">
        <v>1110</v>
      </c>
      <c r="E63" s="207"/>
      <c r="F63" s="207"/>
      <c r="G63" s="207"/>
      <c r="H63" s="207"/>
      <c r="I63" s="207"/>
      <c r="J63" s="207"/>
      <c r="K63" s="207"/>
      <c r="L63" s="131"/>
      <c r="M63" s="131"/>
      <c r="N63" s="131"/>
      <c r="O63" s="131"/>
      <c r="P63" s="131"/>
      <c r="Q63" s="131"/>
      <c r="R63" s="131"/>
      <c r="S63" s="131"/>
      <c r="T63" s="131"/>
      <c r="U63" s="131"/>
      <c r="V63" s="131"/>
      <c r="W63" s="131"/>
      <c r="X63" s="131"/>
      <c r="Y63" s="131"/>
      <c r="Z63" s="131"/>
    </row>
    <row r="64" spans="1:26" ht="15.75" customHeight="1">
      <c r="A64" s="361"/>
      <c r="B64" s="367"/>
      <c r="C64" s="315">
        <v>4.1666666666666664E-2</v>
      </c>
      <c r="D64" s="207" t="s">
        <v>892</v>
      </c>
      <c r="E64" s="207"/>
      <c r="F64" s="207"/>
      <c r="G64" s="207"/>
      <c r="H64" s="207"/>
      <c r="I64" s="207"/>
      <c r="J64" s="207"/>
      <c r="K64" s="207"/>
      <c r="L64" s="131"/>
      <c r="M64" s="131"/>
      <c r="N64" s="131"/>
      <c r="O64" s="131"/>
      <c r="P64" s="131"/>
      <c r="Q64" s="131"/>
      <c r="R64" s="131"/>
      <c r="S64" s="131"/>
      <c r="T64" s="131"/>
      <c r="U64" s="131"/>
      <c r="V64" s="131"/>
      <c r="W64" s="131"/>
      <c r="X64" s="131"/>
      <c r="Y64" s="131"/>
      <c r="Z64" s="131"/>
    </row>
    <row r="65" spans="1:26" ht="15.75" customHeight="1">
      <c r="A65" s="380"/>
      <c r="B65" s="207"/>
      <c r="C65" s="315">
        <v>0.5625</v>
      </c>
      <c r="D65" s="207" t="s">
        <v>874</v>
      </c>
      <c r="E65" s="207"/>
      <c r="F65" s="207"/>
      <c r="G65" s="302"/>
      <c r="H65" s="207"/>
      <c r="I65" s="207"/>
      <c r="J65" s="207"/>
      <c r="K65" s="207"/>
      <c r="L65" s="131"/>
      <c r="M65" s="131"/>
      <c r="N65" s="131"/>
      <c r="O65" s="131"/>
      <c r="P65" s="131"/>
      <c r="Q65" s="131"/>
      <c r="R65" s="131"/>
      <c r="S65" s="131"/>
      <c r="T65" s="131"/>
      <c r="U65" s="131"/>
      <c r="V65" s="131"/>
      <c r="W65" s="131"/>
      <c r="X65" s="131"/>
      <c r="Y65" s="131"/>
      <c r="Z65" s="131"/>
    </row>
    <row r="66" spans="1:26" ht="15.75" customHeight="1">
      <c r="A66" s="380"/>
      <c r="B66" s="207"/>
      <c r="C66" s="315">
        <v>0.60416666666666663</v>
      </c>
      <c r="D66" s="207" t="s">
        <v>893</v>
      </c>
      <c r="E66" s="207"/>
      <c r="F66" s="207"/>
      <c r="G66" s="207"/>
      <c r="H66" s="207"/>
      <c r="I66" s="207"/>
      <c r="J66" s="207"/>
      <c r="K66" s="207"/>
      <c r="L66" s="131"/>
      <c r="M66" s="131"/>
      <c r="N66" s="131"/>
      <c r="O66" s="131"/>
      <c r="P66" s="131"/>
      <c r="Q66" s="131"/>
      <c r="R66" s="131"/>
      <c r="S66" s="131"/>
      <c r="T66" s="131"/>
      <c r="U66" s="131"/>
      <c r="V66" s="131"/>
      <c r="W66" s="131"/>
      <c r="X66" s="131"/>
      <c r="Y66" s="131"/>
      <c r="Z66" s="131"/>
    </row>
    <row r="67" spans="1:26" ht="15.75" customHeight="1">
      <c r="A67" s="361"/>
      <c r="B67" s="207"/>
      <c r="C67" s="303">
        <v>0.64583333333333337</v>
      </c>
      <c r="D67" s="207" t="s">
        <v>889</v>
      </c>
      <c r="E67" s="207"/>
      <c r="F67" s="207"/>
      <c r="G67" s="207"/>
      <c r="H67" s="207"/>
      <c r="I67" s="207"/>
      <c r="J67" s="207"/>
      <c r="K67" s="207"/>
      <c r="L67" s="131"/>
      <c r="M67" s="131"/>
      <c r="N67" s="131"/>
      <c r="O67" s="131"/>
      <c r="P67" s="131"/>
      <c r="Q67" s="131"/>
      <c r="R67" s="131"/>
      <c r="S67" s="131"/>
      <c r="T67" s="131"/>
      <c r="U67" s="131"/>
      <c r="V67" s="131"/>
      <c r="W67" s="131"/>
      <c r="X67" s="131"/>
      <c r="Y67" s="131"/>
      <c r="Z67" s="131"/>
    </row>
    <row r="68" spans="1:26" ht="15.75" customHeight="1">
      <c r="A68" s="361"/>
      <c r="B68" s="207"/>
      <c r="C68" s="315">
        <v>0.72916666666666663</v>
      </c>
      <c r="D68" s="207" t="s">
        <v>1111</v>
      </c>
      <c r="E68" s="207"/>
      <c r="F68" s="207"/>
      <c r="G68" s="207"/>
      <c r="H68" s="207"/>
      <c r="I68" s="207"/>
      <c r="J68" s="207"/>
      <c r="K68" s="207"/>
      <c r="L68" s="131"/>
      <c r="M68" s="131"/>
      <c r="N68" s="131"/>
      <c r="O68" s="131"/>
      <c r="P68" s="131"/>
      <c r="Q68" s="131"/>
      <c r="R68" s="131"/>
      <c r="S68" s="131"/>
      <c r="T68" s="131"/>
      <c r="U68" s="131"/>
      <c r="V68" s="131"/>
      <c r="W68" s="131"/>
      <c r="X68" s="131"/>
      <c r="Y68" s="131"/>
      <c r="Z68" s="131"/>
    </row>
    <row r="69" spans="1:26" ht="15.75" customHeight="1">
      <c r="A69" s="361"/>
      <c r="B69" s="207"/>
      <c r="C69" s="206">
        <v>0.8125</v>
      </c>
      <c r="D69" s="207" t="s">
        <v>859</v>
      </c>
      <c r="E69" s="207"/>
      <c r="F69" s="207"/>
      <c r="G69" s="207"/>
      <c r="H69" s="207"/>
      <c r="I69" s="207"/>
      <c r="J69" s="207"/>
      <c r="K69" s="207"/>
      <c r="L69" s="131"/>
      <c r="M69" s="131"/>
      <c r="N69" s="131"/>
      <c r="O69" s="131"/>
      <c r="P69" s="131"/>
      <c r="Q69" s="131"/>
      <c r="R69" s="131"/>
      <c r="S69" s="131"/>
      <c r="T69" s="131"/>
      <c r="U69" s="131"/>
      <c r="V69" s="131"/>
      <c r="W69" s="131"/>
      <c r="X69" s="131"/>
      <c r="Y69" s="131"/>
      <c r="Z69" s="131"/>
    </row>
    <row r="70" spans="1:26" ht="15.75" customHeight="1">
      <c r="A70" s="361"/>
      <c r="B70" s="207"/>
      <c r="C70" s="303"/>
      <c r="D70" s="207"/>
      <c r="E70" s="207"/>
      <c r="F70" s="207"/>
      <c r="G70" s="207"/>
      <c r="H70" s="207"/>
      <c r="I70" s="207"/>
      <c r="J70" s="207"/>
      <c r="K70" s="207"/>
      <c r="L70" s="131"/>
      <c r="M70" s="131"/>
      <c r="N70" s="131"/>
      <c r="O70" s="131"/>
      <c r="P70" s="131"/>
      <c r="Q70" s="131"/>
      <c r="R70" s="131"/>
      <c r="S70" s="131"/>
      <c r="T70" s="131"/>
      <c r="U70" s="131"/>
      <c r="V70" s="131"/>
      <c r="W70" s="131"/>
      <c r="X70" s="131"/>
      <c r="Y70" s="131"/>
      <c r="Z70" s="131"/>
    </row>
    <row r="71" spans="1:26" ht="15.75" customHeight="1">
      <c r="A71" s="361"/>
      <c r="B71" s="207"/>
      <c r="C71" s="315">
        <v>0.79166666666666663</v>
      </c>
      <c r="D71" s="308" t="s">
        <v>276</v>
      </c>
      <c r="E71" s="308"/>
      <c r="F71" s="308"/>
      <c r="G71" s="475" t="s">
        <v>1112</v>
      </c>
      <c r="H71" s="207"/>
      <c r="I71" s="207"/>
      <c r="J71" s="207"/>
      <c r="K71" s="207"/>
      <c r="L71" s="131"/>
      <c r="M71" s="131"/>
      <c r="N71" s="131"/>
      <c r="O71" s="131"/>
      <c r="P71" s="131"/>
      <c r="Q71" s="131"/>
      <c r="R71" s="131"/>
      <c r="S71" s="131"/>
      <c r="T71" s="131"/>
      <c r="U71" s="131"/>
      <c r="V71" s="131"/>
      <c r="W71" s="131"/>
      <c r="X71" s="131"/>
      <c r="Y71" s="131"/>
      <c r="Z71" s="131"/>
    </row>
    <row r="72" spans="1:26" ht="15.75" customHeight="1">
      <c r="A72" s="361"/>
      <c r="B72" s="207"/>
      <c r="C72" s="424">
        <v>0.8125</v>
      </c>
      <c r="D72" s="207" t="s">
        <v>277</v>
      </c>
      <c r="E72" s="207"/>
      <c r="F72" s="207"/>
      <c r="G72" s="207"/>
      <c r="H72" s="207"/>
      <c r="I72" s="207"/>
      <c r="J72" s="207"/>
      <c r="K72" s="207"/>
      <c r="L72" s="131"/>
      <c r="M72" s="131"/>
      <c r="N72" s="131"/>
      <c r="O72" s="131"/>
      <c r="P72" s="131"/>
      <c r="Q72" s="131"/>
      <c r="R72" s="131"/>
      <c r="S72" s="131"/>
      <c r="T72" s="131"/>
      <c r="U72" s="131"/>
      <c r="V72" s="131"/>
      <c r="W72" s="131"/>
      <c r="X72" s="131"/>
      <c r="Y72" s="131"/>
      <c r="Z72" s="131"/>
    </row>
    <row r="73" spans="1:26" ht="15.75" customHeight="1">
      <c r="A73" s="379" t="s">
        <v>1113</v>
      </c>
      <c r="B73" s="207"/>
      <c r="C73" s="315">
        <v>0.85416666666666663</v>
      </c>
      <c r="D73" s="302" t="s">
        <v>279</v>
      </c>
      <c r="E73" s="285"/>
      <c r="F73" s="379" t="s">
        <v>1113</v>
      </c>
      <c r="G73" s="207"/>
      <c r="H73" s="207"/>
      <c r="I73" s="207"/>
      <c r="J73" s="207"/>
      <c r="K73" s="207"/>
      <c r="L73" s="131"/>
      <c r="M73" s="131"/>
      <c r="N73" s="131"/>
      <c r="O73" s="131"/>
      <c r="P73" s="131"/>
      <c r="Q73" s="131"/>
      <c r="R73" s="131"/>
      <c r="S73" s="131"/>
      <c r="T73" s="131"/>
      <c r="U73" s="131"/>
      <c r="V73" s="131"/>
      <c r="W73" s="131"/>
      <c r="X73" s="131"/>
      <c r="Y73" s="131"/>
      <c r="Z73" s="131"/>
    </row>
    <row r="74" spans="1:26" ht="15.75" customHeight="1">
      <c r="A74" s="380"/>
      <c r="B74" s="207"/>
      <c r="C74" s="315">
        <v>0.875</v>
      </c>
      <c r="D74" s="302" t="s">
        <v>278</v>
      </c>
      <c r="E74" s="285"/>
      <c r="F74" s="285"/>
      <c r="G74" s="207"/>
      <c r="H74" s="207"/>
      <c r="I74" s="207"/>
      <c r="J74" s="207"/>
      <c r="K74" s="207"/>
      <c r="L74" s="131"/>
      <c r="M74" s="131"/>
      <c r="N74" s="131"/>
      <c r="O74" s="131"/>
      <c r="P74" s="131"/>
      <c r="Q74" s="131"/>
      <c r="R74" s="131"/>
      <c r="S74" s="131"/>
      <c r="T74" s="131"/>
      <c r="U74" s="131"/>
      <c r="V74" s="131"/>
      <c r="W74" s="131"/>
      <c r="X74" s="131"/>
      <c r="Y74" s="131"/>
      <c r="Z74" s="131"/>
    </row>
    <row r="75" spans="1:26" ht="15.75" customHeight="1">
      <c r="A75" s="380"/>
      <c r="B75" s="207"/>
      <c r="C75" s="315">
        <v>0.89583333333333337</v>
      </c>
      <c r="D75" s="308" t="s">
        <v>898</v>
      </c>
      <c r="E75" s="142"/>
      <c r="F75" s="142"/>
      <c r="G75" s="207"/>
      <c r="H75" s="207"/>
      <c r="I75" s="207"/>
      <c r="J75" s="207"/>
      <c r="K75" s="207"/>
      <c r="L75" s="131"/>
      <c r="M75" s="131"/>
      <c r="N75" s="131"/>
      <c r="O75" s="131"/>
      <c r="P75" s="131"/>
      <c r="Q75" s="131"/>
      <c r="R75" s="131"/>
      <c r="S75" s="131"/>
      <c r="T75" s="131"/>
      <c r="U75" s="131"/>
      <c r="V75" s="131"/>
      <c r="W75" s="131"/>
      <c r="X75" s="131"/>
      <c r="Y75" s="131"/>
      <c r="Z75" s="131"/>
    </row>
    <row r="76" spans="1:26" ht="15.75" customHeight="1">
      <c r="A76" s="361"/>
      <c r="B76" s="207"/>
      <c r="C76" s="315">
        <v>0.9375</v>
      </c>
      <c r="D76" s="207" t="s">
        <v>281</v>
      </c>
      <c r="E76" s="207"/>
      <c r="F76" s="207"/>
      <c r="G76" s="207"/>
      <c r="H76" s="207"/>
      <c r="I76" s="207"/>
      <c r="J76" s="207"/>
      <c r="K76" s="207"/>
      <c r="L76" s="131"/>
      <c r="M76" s="131"/>
      <c r="N76" s="131"/>
      <c r="O76" s="131"/>
      <c r="P76" s="131"/>
      <c r="Q76" s="131"/>
      <c r="R76" s="131"/>
      <c r="S76" s="131"/>
      <c r="T76" s="131"/>
      <c r="U76" s="131"/>
      <c r="V76" s="131"/>
      <c r="W76" s="131"/>
      <c r="X76" s="131"/>
      <c r="Y76" s="131"/>
      <c r="Z76" s="131"/>
    </row>
    <row r="77" spans="1:26" ht="15.75" customHeight="1">
      <c r="A77" s="380"/>
      <c r="B77" s="207"/>
      <c r="C77" s="303"/>
      <c r="D77" s="207"/>
      <c r="E77" s="207"/>
      <c r="F77" s="207"/>
      <c r="G77" s="207"/>
      <c r="H77" s="207"/>
      <c r="I77" s="207"/>
      <c r="J77" s="207"/>
      <c r="K77" s="131"/>
      <c r="L77" s="131"/>
      <c r="M77" s="131"/>
      <c r="N77" s="131"/>
      <c r="O77" s="131"/>
      <c r="P77" s="131"/>
      <c r="Q77" s="131"/>
      <c r="R77" s="131"/>
      <c r="S77" s="131"/>
      <c r="T77" s="131"/>
      <c r="U77" s="131"/>
      <c r="V77" s="131"/>
      <c r="W77" s="131"/>
      <c r="X77" s="131"/>
      <c r="Y77" s="131"/>
      <c r="Z77" s="131"/>
    </row>
    <row r="78" spans="1:26" ht="15.75" customHeight="1">
      <c r="A78" s="380"/>
      <c r="B78" s="207"/>
      <c r="C78" s="303"/>
      <c r="D78" s="207"/>
      <c r="E78" s="207"/>
      <c r="F78" s="207"/>
      <c r="G78" s="207"/>
      <c r="H78" s="207"/>
      <c r="I78" s="207"/>
      <c r="J78" s="207"/>
      <c r="K78" s="131"/>
      <c r="L78" s="131"/>
      <c r="M78" s="131"/>
      <c r="N78" s="131"/>
      <c r="O78" s="131"/>
      <c r="P78" s="131"/>
      <c r="Q78" s="131"/>
      <c r="R78" s="131"/>
      <c r="S78" s="131"/>
      <c r="T78" s="131"/>
      <c r="U78" s="131"/>
      <c r="V78" s="131"/>
      <c r="W78" s="131"/>
      <c r="X78" s="131"/>
      <c r="Y78" s="131"/>
      <c r="Z78" s="131"/>
    </row>
    <row r="79" spans="1:26" ht="15.75" customHeight="1">
      <c r="A79" s="380"/>
      <c r="B79" s="207"/>
      <c r="C79" s="303"/>
      <c r="D79" s="207"/>
      <c r="E79" s="207"/>
      <c r="F79" s="207"/>
      <c r="G79" s="207"/>
      <c r="H79" s="207"/>
      <c r="I79" s="207"/>
      <c r="J79" s="176" t="s">
        <v>1058</v>
      </c>
      <c r="K79" s="131"/>
      <c r="L79" s="131"/>
      <c r="M79" s="131"/>
      <c r="N79" s="131"/>
      <c r="O79" s="131"/>
      <c r="P79" s="131"/>
      <c r="Q79" s="131"/>
      <c r="R79" s="131"/>
      <c r="S79" s="131"/>
      <c r="T79" s="131"/>
      <c r="U79" s="131"/>
      <c r="V79" s="131"/>
      <c r="W79" s="131"/>
      <c r="X79" s="131"/>
      <c r="Y79" s="131"/>
      <c r="Z79" s="131"/>
    </row>
    <row r="80" spans="1:26" ht="15.75" customHeight="1">
      <c r="A80" s="380"/>
      <c r="B80" s="207"/>
      <c r="C80" s="303"/>
      <c r="D80" s="302"/>
      <c r="E80" s="207"/>
      <c r="F80" s="207"/>
      <c r="G80" s="207"/>
      <c r="H80" s="207"/>
      <c r="I80" s="207"/>
      <c r="J80" s="207"/>
      <c r="K80" s="131"/>
      <c r="L80" s="131"/>
      <c r="M80" s="131"/>
      <c r="N80" s="131"/>
      <c r="O80" s="131"/>
      <c r="P80" s="131"/>
      <c r="Q80" s="131"/>
      <c r="R80" s="131"/>
      <c r="S80" s="131"/>
      <c r="T80" s="131"/>
      <c r="U80" s="131"/>
      <c r="V80" s="131"/>
      <c r="W80" s="131"/>
      <c r="X80" s="131"/>
      <c r="Y80" s="131"/>
      <c r="Z80" s="131"/>
    </row>
    <row r="81" spans="1:26" ht="15.75" customHeight="1">
      <c r="A81" s="380"/>
      <c r="B81" s="207"/>
      <c r="C81" s="303"/>
      <c r="D81" s="207"/>
      <c r="E81" s="207"/>
      <c r="F81" s="207"/>
      <c r="G81" s="207"/>
      <c r="H81" s="207"/>
      <c r="I81" s="207"/>
      <c r="J81" s="207"/>
      <c r="K81" s="131"/>
      <c r="L81" s="131"/>
      <c r="M81" s="131"/>
      <c r="N81" s="131"/>
      <c r="O81" s="131"/>
      <c r="P81" s="131"/>
      <c r="Q81" s="131"/>
      <c r="R81" s="131"/>
      <c r="S81" s="131"/>
      <c r="T81" s="131"/>
      <c r="U81" s="131"/>
      <c r="V81" s="131"/>
      <c r="W81" s="131"/>
      <c r="X81" s="131"/>
      <c r="Y81" s="131"/>
      <c r="Z81" s="131"/>
    </row>
    <row r="82" spans="1:26" ht="15.75" customHeight="1">
      <c r="A82" s="380"/>
      <c r="B82" s="207"/>
      <c r="C82" s="303"/>
      <c r="D82" s="207"/>
      <c r="E82" s="207"/>
      <c r="F82" s="207"/>
      <c r="G82" s="207"/>
      <c r="H82" s="207"/>
      <c r="I82" s="207"/>
      <c r="J82" s="207"/>
      <c r="K82" s="131"/>
      <c r="L82" s="131"/>
      <c r="M82" s="131"/>
      <c r="N82" s="131"/>
      <c r="O82" s="131"/>
      <c r="P82" s="131"/>
      <c r="Q82" s="131"/>
      <c r="R82" s="131"/>
      <c r="S82" s="131"/>
      <c r="T82" s="131"/>
      <c r="U82" s="131"/>
      <c r="V82" s="131"/>
      <c r="W82" s="131"/>
      <c r="X82" s="131"/>
      <c r="Y82" s="131"/>
      <c r="Z82" s="131"/>
    </row>
    <row r="83" spans="1:26" ht="15.75" customHeight="1">
      <c r="A83" s="380"/>
      <c r="B83" s="207"/>
      <c r="C83" s="207"/>
      <c r="D83" s="207"/>
      <c r="E83" s="207"/>
      <c r="F83" s="207"/>
      <c r="G83" s="207"/>
      <c r="H83" s="207"/>
      <c r="I83" s="207"/>
      <c r="J83" s="207"/>
      <c r="K83" s="131"/>
      <c r="L83" s="131"/>
      <c r="M83" s="131"/>
      <c r="N83" s="131"/>
      <c r="O83" s="131"/>
      <c r="P83" s="131"/>
      <c r="Q83" s="131"/>
      <c r="R83" s="131"/>
      <c r="S83" s="131"/>
      <c r="T83" s="131"/>
      <c r="U83" s="131"/>
      <c r="V83" s="131"/>
      <c r="W83" s="131"/>
      <c r="X83" s="131"/>
      <c r="Y83" s="131"/>
      <c r="Z83" s="131"/>
    </row>
    <row r="84" spans="1:26" ht="15.75" customHeight="1">
      <c r="A84" s="380"/>
      <c r="B84" s="207"/>
      <c r="C84" s="303"/>
      <c r="D84" s="207"/>
      <c r="E84" s="207"/>
      <c r="F84" s="207"/>
      <c r="G84" s="207"/>
      <c r="H84" s="207"/>
      <c r="I84" s="207"/>
      <c r="J84" s="207"/>
      <c r="K84" s="131"/>
      <c r="L84" s="131"/>
      <c r="M84" s="131"/>
      <c r="N84" s="131"/>
      <c r="O84" s="131"/>
      <c r="P84" s="131"/>
      <c r="Q84" s="131"/>
      <c r="R84" s="131"/>
      <c r="S84" s="131"/>
      <c r="T84" s="131"/>
      <c r="U84" s="131"/>
      <c r="V84" s="131"/>
      <c r="W84" s="131"/>
      <c r="X84" s="131"/>
      <c r="Y84" s="131"/>
      <c r="Z84" s="131"/>
    </row>
    <row r="85" spans="1:26" ht="15.75" customHeight="1">
      <c r="A85" s="380"/>
      <c r="B85" s="207"/>
      <c r="C85" s="303"/>
      <c r="D85" s="207"/>
      <c r="E85" s="207"/>
      <c r="F85" s="207"/>
      <c r="G85" s="207"/>
      <c r="H85" s="207"/>
      <c r="I85" s="207"/>
      <c r="J85" s="207"/>
      <c r="K85" s="131"/>
      <c r="L85" s="131"/>
      <c r="M85" s="131"/>
      <c r="N85" s="131"/>
      <c r="O85" s="131"/>
      <c r="P85" s="131"/>
      <c r="Q85" s="131"/>
      <c r="R85" s="131"/>
      <c r="S85" s="131"/>
      <c r="T85" s="131"/>
      <c r="U85" s="131"/>
      <c r="V85" s="131"/>
      <c r="W85" s="131"/>
      <c r="X85" s="131"/>
      <c r="Y85" s="131"/>
      <c r="Z85" s="131"/>
    </row>
    <row r="86" spans="1:26" ht="15.75"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row>
    <row r="87" spans="1:26" ht="15.75" customHeight="1">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row>
    <row r="88" spans="1:26" ht="15.75" customHeight="1">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row>
    <row r="89" spans="1:26" ht="15.75" customHeight="1">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row>
    <row r="90" spans="1:26" ht="15.75" customHeight="1">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row>
    <row r="91" spans="1:26" ht="15.75" customHeight="1">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row>
    <row r="92" spans="1:26" ht="15.7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row>
    <row r="93" spans="1:26" ht="15.7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row>
    <row r="94" spans="1:26" ht="15.7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5.7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row>
    <row r="96" spans="1:2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row>
    <row r="97" spans="1:26"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row>
    <row r="98" spans="1:26"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row>
    <row r="99" spans="1:26"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row>
    <row r="100" spans="1:26"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row>
    <row r="101" spans="1:26"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row>
    <row r="102" spans="1:26"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row>
    <row r="103" spans="1:26"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row>
    <row r="104" spans="1:26"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row>
    <row r="105" spans="1:26"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row>
    <row r="106" spans="1:2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row>
    <row r="107" spans="1:26" ht="15.75" customHeight="1">
      <c r="A107" s="131"/>
      <c r="B107" s="476"/>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row>
    <row r="108" spans="1:26"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row>
    <row r="109" spans="1:26"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row>
    <row r="110" spans="1:26"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row>
    <row r="111" spans="1:26"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row>
    <row r="112" spans="1:26"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row>
    <row r="113" spans="1:26"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row>
    <row r="114" spans="1:26" ht="15.75" customHeight="1">
      <c r="A114" s="131"/>
      <c r="B114" s="476"/>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row>
    <row r="115" spans="1:26"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row>
    <row r="116" spans="1:2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row>
    <row r="117" spans="1:26"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row>
    <row r="118" spans="1:26"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row>
    <row r="119" spans="1:26"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row>
    <row r="120" spans="1:26"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row>
    <row r="121" spans="1:26"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row>
    <row r="122" spans="1:26"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row>
    <row r="123" spans="1:26"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row>
    <row r="124" spans="1:26"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row>
    <row r="125" spans="1:26"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row>
    <row r="126" spans="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row>
    <row r="127" spans="1:26"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row>
    <row r="128" spans="1:26"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row>
    <row r="129" spans="1:26"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row>
    <row r="130" spans="1:26"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row>
    <row r="131" spans="1:26"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row>
    <row r="132" spans="1:26"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row>
    <row r="133" spans="1:26"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row>
    <row r="134" spans="1:26"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row>
    <row r="135" spans="1:26"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row>
    <row r="136" spans="1:2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row>
    <row r="137" spans="1:26"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row>
    <row r="138" spans="1:26"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row>
    <row r="139" spans="1:26"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row>
    <row r="140" spans="1:26"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row>
    <row r="141" spans="1:26"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row>
    <row r="142" spans="1:26"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row>
    <row r="143" spans="1:26"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row>
    <row r="144" spans="1:26"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row>
    <row r="145" spans="1:26"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row>
    <row r="146" spans="1:2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row>
    <row r="147" spans="1:26"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row>
    <row r="148" spans="1:26"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row>
    <row r="149" spans="1:26"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row>
    <row r="150" spans="1:26"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row>
    <row r="151" spans="1:26"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row>
    <row r="152" spans="1:26"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row>
    <row r="153" spans="1:26"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row>
    <row r="154" spans="1:26"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row>
    <row r="155" spans="1:26"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row>
    <row r="156" spans="1:2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row>
    <row r="157" spans="1:26"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row>
    <row r="158" spans="1:26"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row>
    <row r="159" spans="1:26"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row>
    <row r="160" spans="1:26"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row>
    <row r="161" spans="1:26"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row>
    <row r="162" spans="1:26"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row>
    <row r="163" spans="1:26"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row>
    <row r="164" spans="1:26"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row>
    <row r="165" spans="1:26"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row>
    <row r="166" spans="1:2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row>
    <row r="167" spans="1:26"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row>
    <row r="168" spans="1:26"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row>
    <row r="169" spans="1:26"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row>
    <row r="170" spans="1:26"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row>
    <row r="171" spans="1:26"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row>
    <row r="172" spans="1:26"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row>
    <row r="173" spans="1:26"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row>
    <row r="174" spans="1:26"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row>
    <row r="175" spans="1:26"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row>
    <row r="176" spans="1:2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row>
    <row r="177" spans="1:26"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row>
    <row r="178" spans="1:26"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row>
    <row r="179" spans="1:26"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row>
    <row r="180" spans="1:26"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row>
    <row r="181" spans="1:26"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row>
    <row r="182" spans="1:26"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row>
    <row r="183" spans="1:26"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row>
    <row r="184" spans="1:26"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row>
    <row r="185" spans="1:26"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row>
    <row r="186" spans="1:2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row>
    <row r="187" spans="1:26"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row>
    <row r="188" spans="1:26"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row>
    <row r="189" spans="1:26"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row>
    <row r="190" spans="1:26"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row>
    <row r="191" spans="1:26"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row>
    <row r="192" spans="1:26"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row>
    <row r="193" spans="1:26"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row>
    <row r="194" spans="1:26"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row>
    <row r="195" spans="1:26"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row>
    <row r="196" spans="1:2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row>
    <row r="197" spans="1:26"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row>
    <row r="198" spans="1:26"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row>
    <row r="199" spans="1:26"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row>
    <row r="200" spans="1:26"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row>
    <row r="201" spans="1:26"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row>
    <row r="202" spans="1:26"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row>
    <row r="203" spans="1:26"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row>
    <row r="204" spans="1:26"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row>
    <row r="205" spans="1:26"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row>
    <row r="206" spans="1:2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row>
    <row r="207" spans="1:26"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row>
    <row r="208" spans="1:26"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row>
    <row r="209" spans="1:26"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row>
    <row r="210" spans="1:26"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row>
    <row r="211" spans="1:26"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row>
    <row r="212" spans="1:26"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row>
    <row r="213" spans="1:26"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row>
    <row r="214" spans="1:26"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row>
    <row r="215" spans="1:26"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row>
    <row r="216" spans="1:2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row>
    <row r="217" spans="1:26"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row>
    <row r="218" spans="1:26"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row>
    <row r="219" spans="1:26"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row>
    <row r="220" spans="1:26"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row>
    <row r="221" spans="1:26"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row>
    <row r="222" spans="1:26"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row>
    <row r="223" spans="1:26"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row>
    <row r="224" spans="1:26"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row>
    <row r="225" spans="1:26"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row>
    <row r="226" spans="1: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row>
    <row r="227" spans="1:26"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row>
    <row r="228" spans="1:26"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row>
    <row r="229" spans="1:26"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row>
    <row r="230" spans="1:26"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row>
    <row r="231" spans="1:26"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row>
    <row r="232" spans="1:26"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row>
    <row r="233" spans="1:26"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row>
    <row r="234" spans="1:26"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row>
    <row r="235" spans="1:26"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row>
    <row r="236" spans="1:2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row>
    <row r="237" spans="1:26"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row>
    <row r="238" spans="1:26"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row>
    <row r="239" spans="1:26"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row>
    <row r="240" spans="1:26"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row>
    <row r="241" spans="1:26"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row>
    <row r="242" spans="1:26"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row>
    <row r="243" spans="1:26"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row>
    <row r="244" spans="1:26"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row>
    <row r="245" spans="1:26"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row>
    <row r="246" spans="1:2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row>
    <row r="247" spans="1:26"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row>
    <row r="248" spans="1:26"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row>
    <row r="249" spans="1:26"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row>
    <row r="250" spans="1:26"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row>
    <row r="251" spans="1:26"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row>
    <row r="252" spans="1:26"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row>
    <row r="253" spans="1:26"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row>
    <row r="254" spans="1:26"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row>
    <row r="255" spans="1:26"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row>
    <row r="256" spans="1:2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row>
    <row r="257" spans="1:26"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row>
    <row r="258" spans="1:26"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row>
    <row r="259" spans="1:26"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row>
    <row r="260" spans="1:26"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row>
    <row r="261" spans="1:26"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row>
    <row r="262" spans="1:26"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row>
    <row r="263" spans="1:26"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row>
    <row r="264" spans="1:26"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row>
    <row r="265" spans="1:26"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row>
    <row r="266" spans="1:2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row>
    <row r="267" spans="1:26"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row>
    <row r="268" spans="1:26"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row>
    <row r="269" spans="1:26"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row>
    <row r="270" spans="1:26"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row>
    <row r="271" spans="1:26"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row>
    <row r="272" spans="1:26"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row>
    <row r="273" spans="1:26"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row>
    <row r="274" spans="1:26"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row>
    <row r="275" spans="1:26"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row>
    <row r="276" spans="1:2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row>
    <row r="277" spans="1:26"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row>
    <row r="278" spans="1:26"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row>
    <row r="279" spans="1:26"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row>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H6:K6"/>
    <mergeCell ref="A9:B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A1000"/>
  <sheetViews>
    <sheetView workbookViewId="0">
      <pane ySplit="3" topLeftCell="A4" activePane="bottomLeft" state="frozen"/>
      <selection pane="bottomLeft" activeCell="B5" sqref="B5"/>
    </sheetView>
  </sheetViews>
  <sheetFormatPr defaultColWidth="12.5703125" defaultRowHeight="15" customHeight="1"/>
  <cols>
    <col min="1" max="1" width="22.5703125" customWidth="1"/>
    <col min="2" max="2" width="13.5703125" customWidth="1"/>
    <col min="3" max="3" width="12.5703125" customWidth="1"/>
    <col min="4" max="4" width="53.7109375" customWidth="1"/>
    <col min="5" max="6" width="12.5703125" customWidth="1"/>
  </cols>
  <sheetData>
    <row r="1" spans="1:27" ht="15.75">
      <c r="A1" s="477" t="s">
        <v>1114</v>
      </c>
      <c r="B1" s="477"/>
      <c r="C1" s="477"/>
      <c r="D1" s="478"/>
      <c r="E1" s="479"/>
      <c r="F1" s="480"/>
      <c r="G1" s="478"/>
      <c r="H1" s="478"/>
      <c r="I1" s="478"/>
      <c r="J1" s="131"/>
      <c r="K1" s="131"/>
      <c r="L1" s="131"/>
      <c r="M1" s="131"/>
      <c r="N1" s="131"/>
      <c r="O1" s="131"/>
      <c r="P1" s="131"/>
      <c r="Q1" s="131"/>
      <c r="R1" s="131"/>
      <c r="S1" s="131"/>
      <c r="T1" s="131"/>
      <c r="U1" s="131"/>
    </row>
    <row r="2" spans="1:27" ht="25.5">
      <c r="A2" s="481"/>
      <c r="B2" s="482" t="s">
        <v>1115</v>
      </c>
      <c r="C2" s="483" t="s">
        <v>979</v>
      </c>
      <c r="D2" s="484" t="s">
        <v>783</v>
      </c>
      <c r="E2" s="485"/>
      <c r="F2" s="485" t="s">
        <v>1116</v>
      </c>
      <c r="G2" s="124"/>
      <c r="H2" s="124"/>
      <c r="I2" s="124"/>
      <c r="J2" s="126"/>
      <c r="K2" s="126"/>
      <c r="L2" s="126"/>
      <c r="M2" s="126"/>
      <c r="N2" s="126"/>
      <c r="O2" s="126"/>
      <c r="P2" s="126"/>
      <c r="Q2" s="126"/>
      <c r="R2" s="126"/>
      <c r="S2" s="126"/>
      <c r="T2" s="126"/>
      <c r="U2" s="126"/>
      <c r="V2" s="486"/>
      <c r="W2" s="486"/>
      <c r="X2" s="486"/>
      <c r="Y2" s="486"/>
      <c r="Z2" s="486"/>
      <c r="AA2" s="486"/>
    </row>
    <row r="3" spans="1:27" ht="12.75">
      <c r="A3" s="487" t="s">
        <v>0</v>
      </c>
      <c r="B3" s="488" t="s">
        <v>163</v>
      </c>
      <c r="C3" s="489" t="s">
        <v>184</v>
      </c>
      <c r="D3" s="488" t="s">
        <v>57</v>
      </c>
      <c r="E3" s="489" t="s">
        <v>1117</v>
      </c>
      <c r="F3" s="489" t="s">
        <v>1118</v>
      </c>
      <c r="G3" s="488" t="s">
        <v>981</v>
      </c>
      <c r="H3" s="488" t="s">
        <v>168</v>
      </c>
      <c r="I3" s="488" t="s">
        <v>1119</v>
      </c>
      <c r="J3" s="126"/>
      <c r="K3" s="126"/>
      <c r="L3" s="126"/>
      <c r="M3" s="126"/>
      <c r="N3" s="126"/>
      <c r="O3" s="126"/>
      <c r="P3" s="126"/>
      <c r="Q3" s="126"/>
      <c r="R3" s="126"/>
      <c r="S3" s="126"/>
      <c r="T3" s="126"/>
      <c r="U3" s="126"/>
      <c r="V3" s="486"/>
      <c r="W3" s="486"/>
      <c r="X3" s="486"/>
      <c r="Y3" s="486"/>
      <c r="Z3" s="486"/>
      <c r="AA3" s="486"/>
    </row>
    <row r="4" spans="1:27" ht="12.75">
      <c r="A4" s="490"/>
      <c r="B4" s="126"/>
      <c r="C4" s="491"/>
      <c r="D4" s="126"/>
      <c r="E4" s="492"/>
      <c r="F4" s="492"/>
      <c r="G4" s="126"/>
      <c r="H4" s="491"/>
      <c r="I4" s="491"/>
      <c r="J4" s="126"/>
      <c r="K4" s="126"/>
      <c r="L4" s="126"/>
      <c r="M4" s="126"/>
      <c r="N4" s="126"/>
      <c r="O4" s="126"/>
      <c r="P4" s="126"/>
      <c r="Q4" s="126"/>
      <c r="R4" s="126"/>
      <c r="S4" s="126"/>
      <c r="T4" s="126"/>
      <c r="U4" s="126"/>
      <c r="V4" s="486"/>
      <c r="W4" s="486"/>
      <c r="X4" s="486"/>
      <c r="Y4" s="486"/>
      <c r="Z4" s="486"/>
      <c r="AA4" s="486"/>
    </row>
    <row r="5" spans="1:27" ht="25.5">
      <c r="A5" s="493" t="s">
        <v>1120</v>
      </c>
      <c r="B5" s="494" t="s">
        <v>1121</v>
      </c>
      <c r="C5" s="495">
        <v>0.41666666666666669</v>
      </c>
      <c r="D5" s="94" t="s">
        <v>1122</v>
      </c>
      <c r="E5" s="496" t="s">
        <v>989</v>
      </c>
      <c r="F5" s="492"/>
      <c r="G5" s="126"/>
      <c r="H5" s="491"/>
      <c r="I5" s="491"/>
      <c r="J5" s="126"/>
      <c r="K5" s="126"/>
      <c r="L5" s="126"/>
      <c r="M5" s="126"/>
      <c r="N5" s="126"/>
      <c r="O5" s="126"/>
      <c r="P5" s="126"/>
      <c r="Q5" s="126"/>
      <c r="R5" s="126"/>
      <c r="S5" s="126"/>
      <c r="T5" s="126"/>
      <c r="U5" s="126"/>
      <c r="V5" s="486"/>
      <c r="W5" s="486"/>
      <c r="X5" s="486"/>
      <c r="Y5" s="486"/>
      <c r="Z5" s="486"/>
      <c r="AA5" s="486"/>
    </row>
    <row r="6" spans="1:27" ht="12.75">
      <c r="A6" s="490"/>
      <c r="B6" s="126"/>
      <c r="C6" s="497">
        <v>0.42708333333333331</v>
      </c>
      <c r="D6" s="94" t="s">
        <v>1123</v>
      </c>
      <c r="E6" s="496" t="s">
        <v>1124</v>
      </c>
      <c r="F6" s="492"/>
      <c r="G6" s="126"/>
      <c r="H6" s="491"/>
      <c r="I6" s="491"/>
      <c r="J6" s="126"/>
      <c r="K6" s="126"/>
      <c r="L6" s="126"/>
      <c r="M6" s="126"/>
      <c r="N6" s="126"/>
      <c r="O6" s="126"/>
      <c r="P6" s="126"/>
      <c r="Q6" s="126"/>
      <c r="R6" s="126"/>
      <c r="S6" s="126"/>
      <c r="T6" s="126"/>
      <c r="U6" s="126"/>
      <c r="V6" s="486"/>
      <c r="W6" s="486"/>
      <c r="X6" s="486"/>
      <c r="Y6" s="486"/>
      <c r="Z6" s="486"/>
      <c r="AA6" s="486"/>
    </row>
    <row r="7" spans="1:27" ht="38.25">
      <c r="A7" s="836" t="s">
        <v>1125</v>
      </c>
      <c r="B7" s="799"/>
      <c r="C7" s="498"/>
      <c r="D7" s="499" t="s">
        <v>1126</v>
      </c>
      <c r="E7" s="500" t="s">
        <v>1127</v>
      </c>
      <c r="F7" s="492"/>
      <c r="G7" s="126"/>
      <c r="H7" s="491"/>
      <c r="I7" s="491"/>
      <c r="J7" s="126"/>
      <c r="K7" s="126"/>
      <c r="L7" s="126"/>
      <c r="M7" s="126"/>
      <c r="N7" s="126"/>
      <c r="O7" s="126"/>
      <c r="P7" s="126"/>
      <c r="Q7" s="126"/>
      <c r="R7" s="126"/>
      <c r="S7" s="126"/>
      <c r="T7" s="126"/>
      <c r="U7" s="126"/>
      <c r="V7" s="486"/>
      <c r="W7" s="486"/>
      <c r="X7" s="486"/>
      <c r="Y7" s="486"/>
      <c r="Z7" s="486"/>
      <c r="AA7" s="486"/>
    </row>
    <row r="8" spans="1:27" ht="12.75">
      <c r="C8" s="147"/>
    </row>
    <row r="9" spans="1:27" ht="25.5">
      <c r="A9" s="126"/>
      <c r="B9" s="126"/>
      <c r="C9" s="498">
        <v>0.5</v>
      </c>
      <c r="D9" s="94" t="s">
        <v>1128</v>
      </c>
      <c r="E9" s="492" t="s">
        <v>1129</v>
      </c>
      <c r="F9" s="492">
        <v>3</v>
      </c>
      <c r="G9" s="126"/>
      <c r="H9" s="491"/>
      <c r="I9" s="491"/>
      <c r="J9" s="126"/>
      <c r="K9" s="126"/>
      <c r="L9" s="126"/>
      <c r="M9" s="126"/>
      <c r="N9" s="126"/>
      <c r="O9" s="126"/>
      <c r="P9" s="126"/>
      <c r="Q9" s="126"/>
      <c r="R9" s="126"/>
      <c r="S9" s="126"/>
      <c r="T9" s="126"/>
      <c r="U9" s="126"/>
      <c r="V9" s="486"/>
      <c r="W9" s="486"/>
      <c r="X9" s="486"/>
      <c r="Y9" s="486"/>
      <c r="Z9" s="486"/>
      <c r="AA9" s="486"/>
    </row>
    <row r="10" spans="1:27" ht="127.5">
      <c r="A10" s="490"/>
      <c r="B10" s="126"/>
      <c r="C10" s="501">
        <v>0.54166666666666663</v>
      </c>
      <c r="D10" s="502" t="s">
        <v>1130</v>
      </c>
      <c r="E10" s="503" t="s">
        <v>1131</v>
      </c>
      <c r="F10" s="504">
        <v>8</v>
      </c>
      <c r="G10" s="94" t="s">
        <v>1132</v>
      </c>
      <c r="H10" s="491" t="s">
        <v>1133</v>
      </c>
      <c r="I10" s="491"/>
      <c r="J10" s="126"/>
      <c r="K10" s="126"/>
      <c r="L10" s="126"/>
      <c r="M10" s="126"/>
      <c r="N10" s="126"/>
      <c r="O10" s="126"/>
      <c r="P10" s="126"/>
      <c r="Q10" s="126"/>
      <c r="R10" s="126"/>
      <c r="S10" s="126"/>
      <c r="T10" s="126"/>
      <c r="U10" s="126"/>
      <c r="V10" s="486"/>
      <c r="W10" s="486"/>
      <c r="X10" s="486"/>
      <c r="Y10" s="486"/>
      <c r="Z10" s="486"/>
      <c r="AA10" s="486"/>
    </row>
    <row r="11" spans="1:27" ht="76.5">
      <c r="A11" s="126"/>
      <c r="B11" s="126"/>
      <c r="C11" s="498">
        <v>0.58333333333333337</v>
      </c>
      <c r="D11" s="94" t="s">
        <v>1134</v>
      </c>
      <c r="E11" s="496" t="s">
        <v>1135</v>
      </c>
      <c r="F11" s="504"/>
      <c r="G11" s="94" t="s">
        <v>1132</v>
      </c>
      <c r="H11" s="94" t="s">
        <v>1136</v>
      </c>
      <c r="I11" s="126"/>
      <c r="J11" s="126"/>
      <c r="K11" s="126"/>
      <c r="L11" s="126"/>
      <c r="M11" s="126"/>
      <c r="N11" s="126"/>
      <c r="O11" s="126"/>
      <c r="P11" s="126"/>
      <c r="Q11" s="126"/>
      <c r="R11" s="126"/>
      <c r="S11" s="126"/>
      <c r="T11" s="126"/>
      <c r="U11" s="126"/>
      <c r="V11" s="486"/>
      <c r="W11" s="486"/>
      <c r="X11" s="486"/>
      <c r="Y11" s="486"/>
      <c r="Z11" s="486"/>
      <c r="AA11" s="486"/>
    </row>
    <row r="12" spans="1:27" ht="12.75">
      <c r="A12" s="490"/>
      <c r="B12" s="126"/>
      <c r="C12" s="504" t="s">
        <v>1137</v>
      </c>
      <c r="D12" s="94" t="s">
        <v>1138</v>
      </c>
      <c r="E12" s="492"/>
      <c r="F12" s="492"/>
      <c r="G12" s="126"/>
      <c r="H12" s="491"/>
      <c r="I12" s="491"/>
      <c r="J12" s="126"/>
      <c r="K12" s="126"/>
      <c r="L12" s="126"/>
      <c r="M12" s="126"/>
      <c r="N12" s="126"/>
      <c r="O12" s="126"/>
      <c r="P12" s="126"/>
      <c r="Q12" s="126"/>
      <c r="R12" s="126"/>
      <c r="S12" s="126"/>
      <c r="T12" s="126"/>
      <c r="U12" s="126"/>
      <c r="V12" s="486"/>
      <c r="W12" s="486"/>
      <c r="X12" s="486"/>
      <c r="Y12" s="486"/>
      <c r="Z12" s="486"/>
      <c r="AA12" s="486"/>
    </row>
    <row r="13" spans="1:27" ht="12.75">
      <c r="C13" s="147"/>
    </row>
    <row r="14" spans="1:27" ht="25.5">
      <c r="A14" s="490"/>
      <c r="B14" s="126"/>
      <c r="C14" s="498">
        <v>0.66666666666666663</v>
      </c>
      <c r="D14" s="499" t="s">
        <v>1139</v>
      </c>
      <c r="E14" s="492"/>
      <c r="F14" s="492"/>
      <c r="G14" s="126"/>
      <c r="H14" s="491"/>
      <c r="I14" s="491"/>
      <c r="J14" s="126"/>
      <c r="K14" s="126"/>
      <c r="L14" s="126"/>
      <c r="M14" s="126"/>
      <c r="N14" s="126"/>
      <c r="O14" s="126"/>
      <c r="P14" s="126"/>
      <c r="Q14" s="126"/>
      <c r="R14" s="126"/>
      <c r="S14" s="126"/>
      <c r="T14" s="126"/>
      <c r="U14" s="126"/>
      <c r="V14" s="486"/>
      <c r="W14" s="486"/>
      <c r="X14" s="486"/>
      <c r="Y14" s="486"/>
      <c r="Z14" s="486"/>
      <c r="AA14" s="486"/>
    </row>
    <row r="15" spans="1:27" ht="12.75">
      <c r="A15" s="505"/>
      <c r="B15" s="126"/>
      <c r="C15" s="498">
        <v>0.75</v>
      </c>
      <c r="D15" s="94" t="s">
        <v>1140</v>
      </c>
      <c r="E15" s="492">
        <v>2</v>
      </c>
      <c r="F15" s="492"/>
      <c r="G15" s="126"/>
      <c r="H15" s="491" t="s">
        <v>1141</v>
      </c>
      <c r="I15" s="491"/>
      <c r="J15" s="126"/>
      <c r="K15" s="126"/>
      <c r="L15" s="126"/>
      <c r="M15" s="126"/>
      <c r="N15" s="126"/>
      <c r="O15" s="126"/>
      <c r="P15" s="126"/>
      <c r="Q15" s="126"/>
      <c r="R15" s="126"/>
      <c r="S15" s="126"/>
      <c r="T15" s="126"/>
      <c r="U15" s="126"/>
      <c r="V15" s="486"/>
      <c r="W15" s="486"/>
      <c r="X15" s="486"/>
      <c r="Y15" s="486"/>
      <c r="Z15" s="486"/>
      <c r="AA15" s="486"/>
    </row>
    <row r="16" spans="1:27" ht="12.75">
      <c r="A16" s="490"/>
      <c r="B16" s="126"/>
      <c r="C16" s="501">
        <v>0.75</v>
      </c>
      <c r="D16" s="499" t="s">
        <v>1142</v>
      </c>
      <c r="E16" s="504"/>
      <c r="F16" s="492" t="s">
        <v>40</v>
      </c>
      <c r="G16" s="126"/>
      <c r="H16" s="491"/>
      <c r="I16" s="491"/>
      <c r="J16" s="126"/>
      <c r="K16" s="126"/>
      <c r="L16" s="126"/>
      <c r="M16" s="126"/>
      <c r="N16" s="126"/>
      <c r="O16" s="126"/>
      <c r="P16" s="126"/>
      <c r="Q16" s="126"/>
      <c r="R16" s="126"/>
      <c r="S16" s="126"/>
      <c r="T16" s="126"/>
      <c r="U16" s="126"/>
      <c r="V16" s="486"/>
      <c r="W16" s="486"/>
      <c r="X16" s="486"/>
      <c r="Y16" s="486"/>
      <c r="Z16" s="486"/>
      <c r="AA16" s="486"/>
    </row>
    <row r="17" spans="1:27" ht="12.75">
      <c r="A17" s="490"/>
      <c r="B17" s="126"/>
      <c r="C17" s="501">
        <v>0.8125</v>
      </c>
      <c r="D17" s="499" t="s">
        <v>1143</v>
      </c>
      <c r="E17" s="504">
        <v>6</v>
      </c>
      <c r="F17" s="492"/>
      <c r="G17" s="126"/>
      <c r="H17" s="491"/>
      <c r="I17" s="491"/>
      <c r="J17" s="126"/>
      <c r="K17" s="126"/>
      <c r="L17" s="126"/>
      <c r="M17" s="126"/>
      <c r="N17" s="126"/>
      <c r="O17" s="126"/>
      <c r="P17" s="126"/>
      <c r="Q17" s="126"/>
      <c r="R17" s="126"/>
      <c r="S17" s="126"/>
      <c r="T17" s="126"/>
      <c r="U17" s="126"/>
      <c r="V17" s="486"/>
      <c r="W17" s="486"/>
      <c r="X17" s="486"/>
      <c r="Y17" s="486"/>
      <c r="Z17" s="486"/>
      <c r="AA17" s="486"/>
    </row>
    <row r="18" spans="1:27" ht="25.5">
      <c r="A18" s="506" t="s">
        <v>92</v>
      </c>
      <c r="B18" s="507" t="s">
        <v>1144</v>
      </c>
      <c r="C18" s="498"/>
      <c r="D18" s="508" t="s">
        <v>1145</v>
      </c>
      <c r="E18" s="492"/>
      <c r="F18" s="492"/>
      <c r="G18" s="126"/>
      <c r="H18" s="491"/>
      <c r="I18" s="491"/>
      <c r="J18" s="126"/>
      <c r="K18" s="126"/>
      <c r="L18" s="126"/>
      <c r="M18" s="126"/>
      <c r="N18" s="126"/>
      <c r="O18" s="126"/>
      <c r="P18" s="126"/>
      <c r="Q18" s="126"/>
      <c r="R18" s="126"/>
      <c r="S18" s="126"/>
      <c r="T18" s="126"/>
      <c r="U18" s="126"/>
      <c r="V18" s="486"/>
      <c r="W18" s="486"/>
      <c r="X18" s="486"/>
      <c r="Y18" s="486"/>
      <c r="Z18" s="486"/>
      <c r="AA18" s="486"/>
    </row>
    <row r="19" spans="1:27" ht="12.75">
      <c r="A19" s="509"/>
      <c r="B19" s="510"/>
      <c r="C19" s="511"/>
      <c r="D19" s="510"/>
      <c r="E19" s="512"/>
      <c r="F19" s="512"/>
      <c r="G19" s="510"/>
      <c r="H19" s="510"/>
      <c r="I19" s="510"/>
      <c r="J19" s="126"/>
      <c r="K19" s="126"/>
      <c r="L19" s="126"/>
      <c r="M19" s="126"/>
      <c r="N19" s="126"/>
      <c r="O19" s="126"/>
      <c r="P19" s="126"/>
      <c r="Q19" s="126"/>
      <c r="R19" s="126"/>
      <c r="S19" s="126"/>
      <c r="T19" s="126"/>
      <c r="U19" s="126"/>
      <c r="V19" s="486"/>
      <c r="W19" s="486"/>
      <c r="X19" s="486"/>
      <c r="Y19" s="486"/>
      <c r="Z19" s="486"/>
      <c r="AA19" s="486"/>
    </row>
    <row r="20" spans="1:27" ht="25.5">
      <c r="A20" s="493" t="s">
        <v>1146</v>
      </c>
      <c r="B20" s="494" t="s">
        <v>1147</v>
      </c>
      <c r="C20" s="513" t="s">
        <v>1017</v>
      </c>
      <c r="D20" s="502" t="s">
        <v>1148</v>
      </c>
      <c r="E20" s="504" t="s">
        <v>1149</v>
      </c>
      <c r="F20" s="492">
        <v>4</v>
      </c>
      <c r="G20" s="126"/>
      <c r="H20" s="126"/>
      <c r="I20" s="126"/>
      <c r="J20" s="126"/>
      <c r="K20" s="126"/>
      <c r="L20" s="126"/>
      <c r="M20" s="126"/>
      <c r="N20" s="126"/>
      <c r="O20" s="126"/>
      <c r="P20" s="126"/>
      <c r="Q20" s="126"/>
      <c r="R20" s="126"/>
      <c r="S20" s="126"/>
      <c r="T20" s="126"/>
      <c r="U20" s="126"/>
      <c r="V20" s="486"/>
      <c r="W20" s="486"/>
      <c r="X20" s="486"/>
      <c r="Y20" s="486"/>
      <c r="Z20" s="486"/>
      <c r="AA20" s="486"/>
    </row>
    <row r="21" spans="1:27" ht="15.75" customHeight="1">
      <c r="A21" s="514" t="s">
        <v>1150</v>
      </c>
      <c r="B21" s="507" t="s">
        <v>1151</v>
      </c>
      <c r="C21" s="513" t="s">
        <v>1152</v>
      </c>
      <c r="D21" s="499" t="s">
        <v>1153</v>
      </c>
      <c r="E21" s="504" t="s">
        <v>1154</v>
      </c>
      <c r="F21" s="492">
        <v>16</v>
      </c>
      <c r="G21" s="126"/>
      <c r="H21" s="126"/>
      <c r="I21" s="126"/>
      <c r="J21" s="126"/>
      <c r="K21" s="126"/>
      <c r="L21" s="126"/>
      <c r="M21" s="126"/>
      <c r="N21" s="126"/>
      <c r="O21" s="126"/>
      <c r="P21" s="126"/>
      <c r="Q21" s="126"/>
      <c r="R21" s="126"/>
      <c r="S21" s="126"/>
      <c r="T21" s="126"/>
      <c r="U21" s="126"/>
      <c r="V21" s="486"/>
      <c r="W21" s="486"/>
      <c r="X21" s="486"/>
      <c r="Y21" s="486"/>
      <c r="Z21" s="486"/>
      <c r="AA21" s="486"/>
    </row>
    <row r="22" spans="1:27" ht="15.75" customHeight="1">
      <c r="A22" s="126" t="s">
        <v>1155</v>
      </c>
      <c r="B22" s="94" t="s">
        <v>1156</v>
      </c>
      <c r="C22" s="515" t="s">
        <v>1152</v>
      </c>
      <c r="D22" s="516" t="s">
        <v>1157</v>
      </c>
      <c r="E22" s="504" t="s">
        <v>1158</v>
      </c>
      <c r="F22" s="492">
        <v>20</v>
      </c>
      <c r="G22" s="126"/>
      <c r="H22" s="126"/>
      <c r="I22" s="126"/>
      <c r="J22" s="126"/>
      <c r="K22" s="126"/>
      <c r="L22" s="126"/>
      <c r="M22" s="126"/>
      <c r="N22" s="126"/>
      <c r="O22" s="126"/>
      <c r="P22" s="126"/>
      <c r="Q22" s="126"/>
      <c r="R22" s="126"/>
      <c r="S22" s="126"/>
      <c r="T22" s="126"/>
      <c r="U22" s="126"/>
      <c r="V22" s="486"/>
      <c r="W22" s="486"/>
      <c r="X22" s="486"/>
      <c r="Y22" s="486"/>
      <c r="Z22" s="486"/>
      <c r="AA22" s="486"/>
    </row>
    <row r="23" spans="1:27" ht="15.75" customHeight="1">
      <c r="A23" s="126"/>
      <c r="B23" s="126"/>
      <c r="C23" s="513" t="s">
        <v>1159</v>
      </c>
      <c r="D23" s="94" t="s">
        <v>453</v>
      </c>
      <c r="E23" s="504">
        <v>35</v>
      </c>
      <c r="F23" s="492">
        <v>35</v>
      </c>
      <c r="G23" s="126"/>
      <c r="H23" s="126"/>
      <c r="I23" s="126"/>
      <c r="J23" s="126"/>
      <c r="K23" s="126"/>
      <c r="L23" s="126"/>
      <c r="M23" s="126"/>
      <c r="N23" s="126"/>
      <c r="O23" s="126"/>
      <c r="P23" s="126"/>
      <c r="Q23" s="126"/>
      <c r="R23" s="126"/>
      <c r="S23" s="126"/>
      <c r="T23" s="126"/>
      <c r="U23" s="126"/>
      <c r="V23" s="486"/>
      <c r="W23" s="486"/>
      <c r="X23" s="486"/>
      <c r="Y23" s="486"/>
      <c r="Z23" s="486"/>
      <c r="AA23" s="486"/>
    </row>
    <row r="24" spans="1:27" ht="15.75" customHeight="1">
      <c r="A24" s="490"/>
      <c r="B24" s="126"/>
      <c r="C24" s="513" t="s">
        <v>1160</v>
      </c>
      <c r="D24" s="94" t="s">
        <v>1161</v>
      </c>
      <c r="E24" s="492">
        <v>4</v>
      </c>
      <c r="F24" s="492"/>
      <c r="G24" s="126"/>
      <c r="H24" s="126"/>
      <c r="I24" s="126"/>
      <c r="J24" s="126"/>
      <c r="K24" s="126"/>
      <c r="L24" s="126"/>
      <c r="M24" s="126"/>
      <c r="N24" s="126"/>
      <c r="O24" s="126"/>
      <c r="P24" s="126"/>
      <c r="Q24" s="126"/>
      <c r="R24" s="126"/>
      <c r="S24" s="126"/>
      <c r="T24" s="126"/>
      <c r="U24" s="126"/>
      <c r="V24" s="486"/>
      <c r="W24" s="486"/>
      <c r="X24" s="486"/>
      <c r="Y24" s="486"/>
      <c r="Z24" s="486"/>
      <c r="AA24" s="486"/>
    </row>
    <row r="25" spans="1:27" ht="15.75" customHeight="1">
      <c r="A25" s="490"/>
      <c r="B25" s="126"/>
      <c r="C25" s="513" t="s">
        <v>1162</v>
      </c>
      <c r="D25" s="94" t="s">
        <v>1163</v>
      </c>
      <c r="E25" s="492">
        <v>4</v>
      </c>
      <c r="F25" s="492"/>
      <c r="G25" s="126"/>
      <c r="H25" s="126" t="s">
        <v>848</v>
      </c>
      <c r="I25" s="126"/>
      <c r="J25" s="126"/>
      <c r="K25" s="126"/>
      <c r="L25" s="126"/>
      <c r="M25" s="126"/>
      <c r="N25" s="126"/>
      <c r="O25" s="126"/>
      <c r="P25" s="126"/>
      <c r="Q25" s="126"/>
      <c r="R25" s="126"/>
      <c r="S25" s="126"/>
      <c r="T25" s="126"/>
      <c r="U25" s="126"/>
      <c r="V25" s="486"/>
      <c r="W25" s="486"/>
      <c r="X25" s="486"/>
      <c r="Y25" s="486"/>
      <c r="Z25" s="486"/>
      <c r="AA25" s="486"/>
    </row>
    <row r="26" spans="1:27" ht="15.75" customHeight="1">
      <c r="A26" s="490"/>
      <c r="B26" s="126"/>
      <c r="C26" s="517" t="s">
        <v>1164</v>
      </c>
      <c r="D26" s="518" t="s">
        <v>1165</v>
      </c>
      <c r="E26" s="519"/>
      <c r="F26" s="520" t="s">
        <v>1166</v>
      </c>
      <c r="G26" s="126"/>
      <c r="H26" s="126"/>
      <c r="I26" s="126"/>
      <c r="J26" s="126"/>
      <c r="K26" s="126"/>
      <c r="L26" s="126"/>
      <c r="M26" s="126"/>
      <c r="N26" s="126"/>
      <c r="O26" s="126"/>
      <c r="P26" s="126"/>
      <c r="Q26" s="126"/>
      <c r="R26" s="126"/>
      <c r="S26" s="126"/>
      <c r="T26" s="126"/>
      <c r="U26" s="126"/>
      <c r="V26" s="486"/>
      <c r="W26" s="486"/>
      <c r="X26" s="486"/>
      <c r="Y26" s="486"/>
      <c r="Z26" s="486"/>
      <c r="AA26" s="486"/>
    </row>
    <row r="27" spans="1:27" ht="15.75" customHeight="1">
      <c r="A27" s="126"/>
      <c r="B27" s="126"/>
      <c r="C27" s="513" t="s">
        <v>1164</v>
      </c>
      <c r="D27" s="94" t="s">
        <v>866</v>
      </c>
      <c r="E27" s="492"/>
      <c r="F27" s="492"/>
      <c r="G27" s="126"/>
      <c r="H27" s="126"/>
      <c r="I27" s="126"/>
      <c r="J27" s="126"/>
      <c r="K27" s="126"/>
      <c r="L27" s="126"/>
      <c r="M27" s="126"/>
      <c r="N27" s="126"/>
      <c r="O27" s="126"/>
      <c r="P27" s="126"/>
      <c r="Q27" s="126"/>
      <c r="R27" s="126"/>
      <c r="S27" s="126"/>
      <c r="T27" s="126"/>
      <c r="U27" s="126"/>
      <c r="V27" s="486"/>
      <c r="W27" s="486"/>
      <c r="X27" s="486"/>
      <c r="Y27" s="486"/>
      <c r="Z27" s="486"/>
      <c r="AA27" s="486"/>
    </row>
    <row r="28" spans="1:27" ht="15.75" customHeight="1">
      <c r="A28" s="490"/>
      <c r="B28" s="126"/>
      <c r="C28" s="513" t="s">
        <v>1167</v>
      </c>
      <c r="D28" s="521" t="s">
        <v>1168</v>
      </c>
      <c r="E28" s="492"/>
      <c r="F28" s="492"/>
      <c r="G28" s="126" t="s">
        <v>1169</v>
      </c>
      <c r="H28" s="126"/>
      <c r="I28" s="126"/>
      <c r="J28" s="126"/>
      <c r="K28" s="126"/>
      <c r="L28" s="126"/>
      <c r="M28" s="126"/>
      <c r="N28" s="126"/>
      <c r="O28" s="126"/>
      <c r="P28" s="126"/>
      <c r="Q28" s="126"/>
      <c r="R28" s="126"/>
      <c r="S28" s="126"/>
      <c r="T28" s="126"/>
      <c r="U28" s="126"/>
      <c r="V28" s="486"/>
      <c r="W28" s="486"/>
      <c r="X28" s="486"/>
      <c r="Y28" s="486"/>
      <c r="Z28" s="486"/>
      <c r="AA28" s="486"/>
    </row>
    <row r="29" spans="1:27" ht="15.75" customHeight="1">
      <c r="A29" s="490"/>
      <c r="B29" s="126"/>
      <c r="C29" s="513" t="s">
        <v>1170</v>
      </c>
      <c r="D29" s="94" t="s">
        <v>1171</v>
      </c>
      <c r="E29" s="492"/>
      <c r="F29" s="492">
        <v>22</v>
      </c>
      <c r="G29" s="126"/>
      <c r="H29" s="126"/>
      <c r="I29" s="126"/>
      <c r="J29" s="126"/>
      <c r="K29" s="126"/>
      <c r="L29" s="126"/>
      <c r="M29" s="126"/>
      <c r="N29" s="126"/>
      <c r="O29" s="126"/>
      <c r="P29" s="126"/>
      <c r="Q29" s="126"/>
      <c r="R29" s="126"/>
      <c r="S29" s="126"/>
      <c r="T29" s="126"/>
      <c r="U29" s="126"/>
      <c r="V29" s="486"/>
      <c r="W29" s="486"/>
      <c r="X29" s="486"/>
      <c r="Y29" s="486"/>
      <c r="Z29" s="486"/>
      <c r="AA29" s="486"/>
    </row>
    <row r="30" spans="1:27" ht="15.75" customHeight="1">
      <c r="A30" s="490"/>
      <c r="B30" s="126"/>
      <c r="C30" s="522" t="s">
        <v>1172</v>
      </c>
      <c r="D30" s="94" t="s">
        <v>1173</v>
      </c>
      <c r="E30" s="492"/>
      <c r="F30" s="492"/>
      <c r="G30" s="126"/>
      <c r="H30" s="126"/>
      <c r="I30" s="126"/>
      <c r="J30" s="126"/>
      <c r="K30" s="126"/>
      <c r="L30" s="126"/>
      <c r="M30" s="126"/>
      <c r="N30" s="126"/>
      <c r="O30" s="126"/>
      <c r="P30" s="126"/>
      <c r="Q30" s="126"/>
      <c r="R30" s="126"/>
      <c r="S30" s="126"/>
      <c r="T30" s="126"/>
      <c r="U30" s="126"/>
      <c r="V30" s="486"/>
      <c r="W30" s="486"/>
      <c r="X30" s="486"/>
      <c r="Y30" s="486"/>
      <c r="Z30" s="486"/>
      <c r="AA30" s="486"/>
    </row>
    <row r="31" spans="1:27" ht="15.75" customHeight="1">
      <c r="A31" s="490"/>
      <c r="B31" s="523"/>
      <c r="C31" s="515" t="s">
        <v>1060</v>
      </c>
      <c r="D31" s="94" t="s">
        <v>859</v>
      </c>
      <c r="E31" s="492"/>
      <c r="F31" s="492"/>
      <c r="G31" s="126"/>
      <c r="H31" s="126"/>
      <c r="I31" s="126"/>
      <c r="J31" s="126"/>
      <c r="K31" s="126"/>
      <c r="L31" s="126"/>
      <c r="M31" s="126"/>
      <c r="N31" s="126"/>
      <c r="O31" s="126"/>
      <c r="P31" s="126"/>
      <c r="Q31" s="126"/>
      <c r="R31" s="126"/>
      <c r="S31" s="126"/>
      <c r="T31" s="126"/>
      <c r="U31" s="126"/>
      <c r="V31" s="486"/>
      <c r="W31" s="486"/>
      <c r="X31" s="486"/>
      <c r="Y31" s="486"/>
      <c r="Z31" s="486"/>
      <c r="AA31" s="486"/>
    </row>
    <row r="32" spans="1:27" ht="15.75" customHeight="1">
      <c r="A32" s="506" t="s">
        <v>92</v>
      </c>
      <c r="B32" s="507" t="s">
        <v>1174</v>
      </c>
      <c r="C32" s="524"/>
      <c r="D32" s="525" t="s">
        <v>92</v>
      </c>
      <c r="E32" s="492"/>
      <c r="F32" s="492"/>
      <c r="G32" s="126"/>
      <c r="H32" s="126"/>
      <c r="I32" s="126"/>
      <c r="J32" s="126"/>
      <c r="K32" s="126"/>
      <c r="L32" s="126"/>
      <c r="M32" s="126"/>
      <c r="N32" s="126"/>
      <c r="O32" s="126"/>
      <c r="P32" s="126"/>
      <c r="Q32" s="126"/>
      <c r="R32" s="126"/>
      <c r="S32" s="126"/>
      <c r="T32" s="126"/>
      <c r="U32" s="126"/>
      <c r="V32" s="486"/>
      <c r="W32" s="486"/>
      <c r="X32" s="486"/>
      <c r="Y32" s="486"/>
      <c r="Z32" s="486"/>
      <c r="AA32" s="486"/>
    </row>
    <row r="33" spans="1:27" ht="15.75" customHeight="1">
      <c r="A33" s="509"/>
      <c r="B33" s="510"/>
      <c r="C33" s="511"/>
      <c r="D33" s="510"/>
      <c r="E33" s="512"/>
      <c r="F33" s="512"/>
      <c r="G33" s="510"/>
      <c r="H33" s="510"/>
      <c r="I33" s="510"/>
      <c r="J33" s="126"/>
      <c r="K33" s="126"/>
      <c r="L33" s="126"/>
      <c r="M33" s="126"/>
      <c r="N33" s="126"/>
      <c r="O33" s="126"/>
      <c r="P33" s="126"/>
      <c r="Q33" s="126"/>
      <c r="R33" s="126"/>
      <c r="S33" s="126"/>
      <c r="T33" s="126"/>
      <c r="U33" s="126"/>
      <c r="V33" s="486"/>
      <c r="W33" s="486"/>
      <c r="X33" s="486"/>
      <c r="Y33" s="486"/>
      <c r="Z33" s="486"/>
      <c r="AA33" s="486"/>
    </row>
    <row r="34" spans="1:27" ht="15.75" customHeight="1">
      <c r="A34" s="493" t="s">
        <v>1175</v>
      </c>
      <c r="B34" s="494" t="s">
        <v>1176</v>
      </c>
      <c r="C34" s="501">
        <v>0.28125</v>
      </c>
      <c r="D34" s="502" t="s">
        <v>1177</v>
      </c>
      <c r="E34" s="504">
        <v>5</v>
      </c>
      <c r="F34" s="492"/>
      <c r="G34" s="126"/>
      <c r="H34" s="126"/>
      <c r="I34" s="126"/>
      <c r="J34" s="126"/>
      <c r="K34" s="126"/>
      <c r="L34" s="126"/>
      <c r="M34" s="126"/>
      <c r="N34" s="126"/>
      <c r="O34" s="126"/>
      <c r="P34" s="126"/>
      <c r="Q34" s="126"/>
      <c r="R34" s="126"/>
      <c r="S34" s="126"/>
      <c r="T34" s="126"/>
      <c r="U34" s="126"/>
      <c r="V34" s="486"/>
      <c r="W34" s="486"/>
      <c r="X34" s="486"/>
      <c r="Y34" s="486"/>
      <c r="Z34" s="486"/>
      <c r="AA34" s="486"/>
    </row>
    <row r="35" spans="1:27" ht="15.75" customHeight="1">
      <c r="A35" s="506" t="s">
        <v>91</v>
      </c>
      <c r="B35" s="507" t="s">
        <v>1178</v>
      </c>
      <c r="C35" s="501">
        <v>0.29166666666666669</v>
      </c>
      <c r="D35" s="94" t="s">
        <v>1179</v>
      </c>
      <c r="E35" s="492"/>
      <c r="F35" s="492" t="s">
        <v>1180</v>
      </c>
      <c r="G35" s="126"/>
      <c r="H35" s="126"/>
      <c r="I35" s="126"/>
      <c r="J35" s="126"/>
      <c r="K35" s="126"/>
      <c r="L35" s="126"/>
      <c r="M35" s="126"/>
      <c r="N35" s="126"/>
      <c r="O35" s="126"/>
      <c r="P35" s="126"/>
      <c r="Q35" s="126"/>
      <c r="R35" s="126"/>
      <c r="S35" s="126"/>
      <c r="T35" s="126"/>
      <c r="U35" s="126"/>
      <c r="V35" s="486"/>
      <c r="W35" s="486"/>
      <c r="X35" s="486"/>
      <c r="Y35" s="486"/>
      <c r="Z35" s="486"/>
      <c r="AA35" s="486"/>
    </row>
    <row r="36" spans="1:27" ht="15.75" customHeight="1">
      <c r="A36" s="126" t="s">
        <v>1155</v>
      </c>
      <c r="B36" s="94" t="s">
        <v>1181</v>
      </c>
      <c r="C36" s="501">
        <v>0.3125</v>
      </c>
      <c r="D36" s="94" t="s">
        <v>1182</v>
      </c>
      <c r="E36" s="504">
        <v>12</v>
      </c>
      <c r="F36" s="492"/>
      <c r="G36" s="126"/>
      <c r="H36" s="126"/>
      <c r="I36" s="126"/>
      <c r="J36" s="126"/>
      <c r="K36" s="126"/>
      <c r="L36" s="126"/>
      <c r="M36" s="126"/>
      <c r="N36" s="126"/>
      <c r="O36" s="126"/>
      <c r="P36" s="126"/>
      <c r="Q36" s="126"/>
      <c r="R36" s="126"/>
      <c r="S36" s="126"/>
      <c r="T36" s="126"/>
      <c r="U36" s="126"/>
      <c r="V36" s="486"/>
      <c r="W36" s="486"/>
      <c r="X36" s="486"/>
      <c r="Y36" s="486"/>
      <c r="Z36" s="486"/>
      <c r="AA36" s="486"/>
    </row>
    <row r="37" spans="1:27" ht="15.75" customHeight="1">
      <c r="A37" s="490"/>
      <c r="B37" s="126"/>
      <c r="C37" s="501">
        <v>0.33333333333333331</v>
      </c>
      <c r="D37" s="94" t="s">
        <v>866</v>
      </c>
      <c r="E37" s="492"/>
      <c r="F37" s="504"/>
      <c r="G37" s="94" t="s">
        <v>1183</v>
      </c>
      <c r="H37" s="126"/>
      <c r="I37" s="126"/>
      <c r="J37" s="126"/>
      <c r="K37" s="126"/>
      <c r="L37" s="126"/>
      <c r="M37" s="126"/>
      <c r="N37" s="126"/>
      <c r="O37" s="126"/>
      <c r="P37" s="126"/>
      <c r="Q37" s="126"/>
      <c r="R37" s="126"/>
      <c r="S37" s="126"/>
      <c r="T37" s="126"/>
      <c r="U37" s="126"/>
      <c r="V37" s="486"/>
      <c r="W37" s="486"/>
      <c r="X37" s="486"/>
      <c r="Y37" s="486"/>
      <c r="Z37" s="486"/>
      <c r="AA37" s="486"/>
    </row>
    <row r="38" spans="1:27" ht="15.75" customHeight="1">
      <c r="A38" s="490"/>
      <c r="B38" s="126"/>
      <c r="C38" s="501">
        <v>0.375</v>
      </c>
      <c r="D38" s="94" t="s">
        <v>1184</v>
      </c>
      <c r="E38" s="492"/>
      <c r="F38" s="492"/>
      <c r="G38" s="126"/>
      <c r="H38" s="126"/>
      <c r="I38" s="126"/>
      <c r="J38" s="126"/>
      <c r="K38" s="126"/>
      <c r="L38" s="126"/>
      <c r="M38" s="126"/>
      <c r="N38" s="126"/>
      <c r="O38" s="126"/>
      <c r="P38" s="126"/>
      <c r="Q38" s="126"/>
      <c r="R38" s="126"/>
      <c r="S38" s="126"/>
      <c r="T38" s="126"/>
      <c r="U38" s="126"/>
      <c r="V38" s="486"/>
      <c r="W38" s="486"/>
      <c r="X38" s="486"/>
      <c r="Y38" s="486"/>
      <c r="Z38" s="486"/>
      <c r="AA38" s="486"/>
    </row>
    <row r="39" spans="1:27" ht="15.75" customHeight="1">
      <c r="A39" s="490"/>
      <c r="B39" s="126"/>
      <c r="C39" s="501">
        <v>0.39583333333333331</v>
      </c>
      <c r="D39" s="94" t="s">
        <v>1035</v>
      </c>
      <c r="E39" s="492"/>
      <c r="F39" s="492"/>
      <c r="G39" s="126"/>
      <c r="H39" s="126"/>
      <c r="I39" s="126"/>
      <c r="J39" s="126"/>
      <c r="K39" s="126"/>
      <c r="L39" s="126"/>
      <c r="M39" s="126"/>
      <c r="N39" s="126"/>
      <c r="O39" s="126"/>
      <c r="P39" s="126"/>
      <c r="Q39" s="126"/>
      <c r="R39" s="126"/>
      <c r="S39" s="126"/>
      <c r="T39" s="126"/>
      <c r="U39" s="126"/>
      <c r="V39" s="486"/>
      <c r="W39" s="486"/>
      <c r="X39" s="486"/>
      <c r="Y39" s="486"/>
      <c r="Z39" s="486"/>
      <c r="AA39" s="486"/>
    </row>
    <row r="40" spans="1:27" ht="15.75" customHeight="1">
      <c r="A40" s="490"/>
      <c r="B40" s="126"/>
      <c r="C40" s="501">
        <v>0.45833333333333331</v>
      </c>
      <c r="D40" s="94" t="s">
        <v>869</v>
      </c>
      <c r="E40" s="492"/>
      <c r="F40" s="492"/>
      <c r="G40" s="126"/>
      <c r="H40" s="126"/>
      <c r="I40" s="126"/>
      <c r="J40" s="126"/>
      <c r="K40" s="126"/>
      <c r="L40" s="126"/>
      <c r="M40" s="126"/>
      <c r="N40" s="126"/>
      <c r="O40" s="126"/>
      <c r="P40" s="126"/>
      <c r="Q40" s="126"/>
      <c r="R40" s="126"/>
      <c r="S40" s="126"/>
      <c r="T40" s="126"/>
      <c r="U40" s="126"/>
      <c r="V40" s="486"/>
      <c r="W40" s="486"/>
      <c r="X40" s="486"/>
      <c r="Y40" s="486"/>
      <c r="Z40" s="486"/>
      <c r="AA40" s="486"/>
    </row>
    <row r="41" spans="1:27" ht="15.75" customHeight="1">
      <c r="A41" s="490"/>
      <c r="B41" s="126"/>
      <c r="C41" s="491"/>
      <c r="D41" s="526" t="str">
        <f>HYPERLINK("https://durhamcollege.ca/about/governance/office-of-the-president/biography","Guest Speaker - Don Lovisa, President, Durham College")</f>
        <v>Guest Speaker - Don Lovisa, President, Durham College</v>
      </c>
      <c r="E41" s="492"/>
      <c r="F41" s="492"/>
      <c r="G41" s="126"/>
      <c r="H41" s="126"/>
      <c r="I41" s="126"/>
      <c r="J41" s="126"/>
      <c r="K41" s="126"/>
      <c r="L41" s="126"/>
      <c r="M41" s="126"/>
      <c r="N41" s="126"/>
      <c r="O41" s="126"/>
      <c r="P41" s="126"/>
      <c r="Q41" s="126"/>
      <c r="R41" s="126"/>
      <c r="S41" s="126"/>
      <c r="T41" s="126"/>
      <c r="U41" s="126"/>
      <c r="V41" s="486"/>
      <c r="W41" s="486"/>
      <c r="X41" s="486"/>
      <c r="Y41" s="486"/>
      <c r="Z41" s="486"/>
      <c r="AA41" s="486"/>
    </row>
    <row r="42" spans="1:27" ht="15.75" customHeight="1">
      <c r="A42" s="490"/>
      <c r="B42" s="126"/>
      <c r="C42" s="491"/>
      <c r="D42" s="526" t="str">
        <f>HYPERLINK("https://www.durham.ca/en/regional-government/regional-chair-and-ceo.aspx","Guest Speaker  - John Henry, Durham Regional Chair &amp; CEO")</f>
        <v>Guest Speaker  - John Henry, Durham Regional Chair &amp; CEO</v>
      </c>
      <c r="E42" s="492"/>
      <c r="F42" s="492"/>
      <c r="G42" s="126"/>
      <c r="H42" s="126"/>
      <c r="I42" s="126"/>
      <c r="J42" s="126"/>
      <c r="K42" s="126"/>
      <c r="L42" s="126"/>
      <c r="M42" s="126"/>
      <c r="N42" s="126"/>
      <c r="O42" s="126"/>
      <c r="P42" s="126"/>
      <c r="Q42" s="126"/>
      <c r="R42" s="126"/>
      <c r="S42" s="126"/>
      <c r="T42" s="126"/>
      <c r="U42" s="126"/>
      <c r="V42" s="486"/>
      <c r="W42" s="486"/>
      <c r="X42" s="486"/>
      <c r="Y42" s="486"/>
      <c r="Z42" s="486"/>
      <c r="AA42" s="486"/>
    </row>
    <row r="43" spans="1:27" ht="15.75" customHeight="1">
      <c r="A43" s="490"/>
      <c r="B43" s="126"/>
      <c r="C43" s="491"/>
      <c r="D43" s="526" t="str">
        <f>HYPERLINK("https://ca.linkedin.com/in/caitlin-dwight-28223513a","Guest Speaker - Caitlin Dwight, Innovation Specialist,  Ontario Power Generation")</f>
        <v>Guest Speaker - Caitlin Dwight, Innovation Specialist,  Ontario Power Generation</v>
      </c>
      <c r="E43" s="492"/>
      <c r="F43" s="492"/>
      <c r="G43" s="126"/>
      <c r="H43" s="126"/>
      <c r="I43" s="126"/>
      <c r="J43" s="126"/>
      <c r="K43" s="126"/>
      <c r="L43" s="126"/>
      <c r="M43" s="126"/>
      <c r="N43" s="126"/>
      <c r="O43" s="126"/>
      <c r="P43" s="126"/>
      <c r="Q43" s="126"/>
      <c r="R43" s="126"/>
      <c r="S43" s="126"/>
      <c r="T43" s="126"/>
      <c r="U43" s="126"/>
      <c r="V43" s="486"/>
      <c r="W43" s="486"/>
      <c r="X43" s="486"/>
      <c r="Y43" s="486"/>
      <c r="Z43" s="486"/>
      <c r="AA43" s="486"/>
    </row>
    <row r="44" spans="1:27" ht="15.75" customHeight="1">
      <c r="A44" s="490"/>
      <c r="B44" s="126"/>
      <c r="C44" s="501">
        <v>0.47916666666666669</v>
      </c>
      <c r="D44" s="94" t="s">
        <v>1185</v>
      </c>
      <c r="E44" s="492"/>
      <c r="F44" s="492"/>
      <c r="G44" s="126"/>
      <c r="H44" s="126"/>
      <c r="I44" s="126"/>
      <c r="J44" s="126"/>
      <c r="K44" s="126"/>
      <c r="L44" s="126"/>
      <c r="M44" s="126"/>
      <c r="N44" s="126"/>
      <c r="O44" s="126"/>
      <c r="P44" s="126"/>
      <c r="Q44" s="126"/>
      <c r="R44" s="126"/>
      <c r="S44" s="126"/>
      <c r="T44" s="126"/>
      <c r="U44" s="126"/>
      <c r="V44" s="486"/>
      <c r="W44" s="486"/>
      <c r="X44" s="486"/>
      <c r="Y44" s="486"/>
      <c r="Z44" s="486"/>
      <c r="AA44" s="486"/>
    </row>
    <row r="45" spans="1:27" ht="15.75" customHeight="1">
      <c r="A45" s="490"/>
      <c r="B45" s="126"/>
      <c r="C45" s="501">
        <v>0.5625</v>
      </c>
      <c r="D45" s="94" t="s">
        <v>874</v>
      </c>
      <c r="E45" s="492"/>
      <c r="F45" s="492" t="s">
        <v>1186</v>
      </c>
      <c r="G45" s="126"/>
      <c r="H45" s="126"/>
      <c r="I45" s="126"/>
      <c r="J45" s="126"/>
      <c r="K45" s="126"/>
      <c r="L45" s="126"/>
      <c r="M45" s="126"/>
      <c r="N45" s="126"/>
      <c r="O45" s="126"/>
      <c r="P45" s="126"/>
      <c r="Q45" s="126"/>
      <c r="R45" s="126"/>
      <c r="S45" s="126"/>
      <c r="T45" s="126"/>
      <c r="U45" s="126"/>
      <c r="V45" s="486"/>
      <c r="W45" s="486"/>
      <c r="X45" s="486"/>
      <c r="Y45" s="486"/>
      <c r="Z45" s="486"/>
      <c r="AA45" s="486"/>
    </row>
    <row r="46" spans="1:27" ht="15.75" customHeight="1">
      <c r="A46" s="490"/>
      <c r="B46" s="126"/>
      <c r="C46" s="501">
        <v>0.60416666666666663</v>
      </c>
      <c r="D46" s="94" t="s">
        <v>1185</v>
      </c>
      <c r="E46" s="492"/>
      <c r="F46" s="492"/>
      <c r="G46" s="126"/>
      <c r="H46" s="126"/>
      <c r="I46" s="126"/>
      <c r="J46" s="126"/>
      <c r="K46" s="126"/>
      <c r="L46" s="126"/>
      <c r="M46" s="126"/>
      <c r="N46" s="126"/>
      <c r="O46" s="126"/>
      <c r="P46" s="126"/>
      <c r="Q46" s="126"/>
      <c r="R46" s="126"/>
      <c r="S46" s="126"/>
      <c r="T46" s="126"/>
      <c r="U46" s="126"/>
      <c r="V46" s="486"/>
      <c r="W46" s="486"/>
      <c r="X46" s="486"/>
      <c r="Y46" s="486"/>
      <c r="Z46" s="486"/>
      <c r="AA46" s="486"/>
    </row>
    <row r="47" spans="1:27" ht="15.75" customHeight="1">
      <c r="A47" s="490"/>
      <c r="B47" s="126"/>
      <c r="C47" s="501">
        <v>0.75</v>
      </c>
      <c r="D47" s="94" t="s">
        <v>1187</v>
      </c>
      <c r="E47" s="492"/>
      <c r="F47" s="492" t="s">
        <v>1188</v>
      </c>
      <c r="G47" s="126"/>
      <c r="H47" s="126"/>
      <c r="I47" s="126"/>
      <c r="J47" s="126"/>
      <c r="K47" s="126"/>
      <c r="L47" s="126"/>
      <c r="M47" s="126"/>
      <c r="N47" s="126"/>
      <c r="O47" s="126"/>
      <c r="P47" s="126"/>
      <c r="Q47" s="126"/>
      <c r="R47" s="126"/>
      <c r="S47" s="126"/>
      <c r="T47" s="126"/>
      <c r="U47" s="126"/>
      <c r="V47" s="486"/>
      <c r="W47" s="486"/>
      <c r="X47" s="486"/>
      <c r="Y47" s="486"/>
      <c r="Z47" s="486"/>
      <c r="AA47" s="486"/>
    </row>
    <row r="48" spans="1:27" ht="15.75" customHeight="1">
      <c r="A48" s="490"/>
      <c r="B48" s="126"/>
      <c r="C48" s="501">
        <v>0.79166666666666663</v>
      </c>
      <c r="D48" s="94" t="s">
        <v>1189</v>
      </c>
      <c r="E48" s="492"/>
      <c r="F48" s="492"/>
      <c r="G48" s="126"/>
      <c r="H48" s="126"/>
      <c r="I48" s="126"/>
      <c r="J48" s="126"/>
      <c r="K48" s="126"/>
      <c r="L48" s="126"/>
      <c r="M48" s="126"/>
      <c r="N48" s="126"/>
      <c r="O48" s="126"/>
      <c r="P48" s="126"/>
      <c r="Q48" s="126"/>
      <c r="R48" s="126"/>
      <c r="S48" s="126"/>
      <c r="T48" s="126"/>
      <c r="U48" s="126"/>
      <c r="V48" s="486"/>
      <c r="W48" s="486"/>
      <c r="X48" s="486"/>
      <c r="Y48" s="486"/>
      <c r="Z48" s="486"/>
      <c r="AA48" s="486"/>
    </row>
    <row r="49" spans="1:27" ht="15.75" customHeight="1">
      <c r="A49" s="490"/>
      <c r="B49" s="126"/>
      <c r="C49" s="501">
        <v>0.82291666666666663</v>
      </c>
      <c r="D49" s="521" t="s">
        <v>1190</v>
      </c>
      <c r="E49" s="492"/>
      <c r="F49" s="492"/>
      <c r="G49" s="126"/>
      <c r="H49" s="126"/>
      <c r="I49" s="126"/>
      <c r="J49" s="126"/>
      <c r="K49" s="126"/>
      <c r="L49" s="126"/>
      <c r="M49" s="126"/>
      <c r="N49" s="126"/>
      <c r="O49" s="126"/>
      <c r="P49" s="126"/>
      <c r="Q49" s="126"/>
      <c r="R49" s="126"/>
      <c r="S49" s="126"/>
      <c r="T49" s="126"/>
      <c r="U49" s="126"/>
      <c r="V49" s="486"/>
      <c r="W49" s="486"/>
      <c r="X49" s="486"/>
      <c r="Y49" s="486"/>
      <c r="Z49" s="486"/>
      <c r="AA49" s="486"/>
    </row>
    <row r="50" spans="1:27" ht="15.75" customHeight="1">
      <c r="A50" s="490"/>
      <c r="B50" s="126"/>
      <c r="C50" s="501">
        <v>0.83333333333333337</v>
      </c>
      <c r="D50" s="94" t="s">
        <v>859</v>
      </c>
      <c r="E50" s="492"/>
      <c r="F50" s="492"/>
      <c r="G50" s="126"/>
      <c r="H50" s="126"/>
      <c r="I50" s="126"/>
      <c r="J50" s="126"/>
      <c r="K50" s="126"/>
      <c r="L50" s="126"/>
      <c r="M50" s="126"/>
      <c r="N50" s="126"/>
      <c r="O50" s="126"/>
      <c r="P50" s="126"/>
      <c r="Q50" s="126"/>
      <c r="R50" s="126"/>
      <c r="S50" s="126"/>
      <c r="T50" s="126"/>
      <c r="U50" s="126"/>
      <c r="V50" s="486"/>
      <c r="W50" s="486"/>
      <c r="X50" s="486"/>
      <c r="Y50" s="486"/>
      <c r="Z50" s="486"/>
      <c r="AA50" s="486"/>
    </row>
    <row r="51" spans="1:27" ht="15.75" customHeight="1">
      <c r="A51" s="481"/>
      <c r="B51" s="523"/>
      <c r="C51" s="501"/>
      <c r="D51" s="94"/>
      <c r="E51" s="492"/>
      <c r="F51" s="492"/>
      <c r="G51" s="126"/>
      <c r="H51" s="126"/>
      <c r="I51" s="126"/>
      <c r="J51" s="126"/>
      <c r="K51" s="126"/>
      <c r="L51" s="126"/>
      <c r="M51" s="126"/>
      <c r="N51" s="126"/>
      <c r="O51" s="126"/>
      <c r="P51" s="126"/>
      <c r="Q51" s="126"/>
      <c r="R51" s="126"/>
      <c r="S51" s="126"/>
      <c r="T51" s="126"/>
      <c r="U51" s="126"/>
      <c r="V51" s="486"/>
      <c r="W51" s="486"/>
      <c r="X51" s="486"/>
      <c r="Y51" s="486"/>
      <c r="Z51" s="486"/>
      <c r="AA51" s="486"/>
    </row>
    <row r="52" spans="1:27" ht="15.75" customHeight="1">
      <c r="A52" s="506" t="s">
        <v>92</v>
      </c>
      <c r="B52" s="507" t="s">
        <v>1174</v>
      </c>
      <c r="C52" s="491"/>
      <c r="D52" s="525" t="s">
        <v>92</v>
      </c>
      <c r="E52" s="492"/>
      <c r="F52" s="492"/>
      <c r="G52" s="126"/>
      <c r="H52" s="126"/>
      <c r="I52" s="126"/>
      <c r="J52" s="126"/>
      <c r="K52" s="126"/>
      <c r="L52" s="126"/>
      <c r="M52" s="126"/>
      <c r="N52" s="126"/>
      <c r="O52" s="126"/>
      <c r="P52" s="126"/>
      <c r="Q52" s="126"/>
      <c r="R52" s="126"/>
      <c r="S52" s="126"/>
      <c r="T52" s="126"/>
      <c r="U52" s="126"/>
      <c r="V52" s="486"/>
      <c r="W52" s="486"/>
      <c r="X52" s="486"/>
      <c r="Y52" s="486"/>
      <c r="Z52" s="486"/>
      <c r="AA52" s="486"/>
    </row>
    <row r="53" spans="1:27" ht="15.75" customHeight="1">
      <c r="A53" s="509"/>
      <c r="B53" s="510"/>
      <c r="C53" s="511"/>
      <c r="D53" s="510"/>
      <c r="E53" s="512"/>
      <c r="F53" s="512"/>
      <c r="G53" s="510"/>
      <c r="H53" s="510"/>
      <c r="I53" s="510"/>
      <c r="J53" s="126"/>
      <c r="K53" s="126"/>
      <c r="L53" s="126"/>
      <c r="M53" s="126"/>
      <c r="N53" s="126"/>
      <c r="O53" s="126"/>
      <c r="P53" s="126"/>
      <c r="Q53" s="126"/>
      <c r="R53" s="126"/>
      <c r="S53" s="126"/>
      <c r="T53" s="126"/>
      <c r="U53" s="126"/>
      <c r="V53" s="486"/>
      <c r="W53" s="486"/>
      <c r="X53" s="486"/>
      <c r="Y53" s="486"/>
      <c r="Z53" s="486"/>
      <c r="AA53" s="486"/>
    </row>
    <row r="54" spans="1:27" ht="15.75" customHeight="1">
      <c r="A54" s="493" t="s">
        <v>1191</v>
      </c>
      <c r="B54" s="494" t="s">
        <v>1192</v>
      </c>
      <c r="C54" s="513" t="s">
        <v>1193</v>
      </c>
      <c r="D54" s="502" t="s">
        <v>1177</v>
      </c>
      <c r="E54" s="492">
        <v>104</v>
      </c>
      <c r="F54" s="492"/>
      <c r="G54" s="126"/>
      <c r="H54" s="126"/>
      <c r="I54" s="126"/>
      <c r="J54" s="126"/>
      <c r="K54" s="126"/>
      <c r="L54" s="126"/>
      <c r="M54" s="126"/>
      <c r="N54" s="126"/>
      <c r="O54" s="126"/>
      <c r="P54" s="126"/>
      <c r="Q54" s="126"/>
      <c r="R54" s="126"/>
      <c r="S54" s="126"/>
      <c r="T54" s="126"/>
      <c r="U54" s="126"/>
      <c r="V54" s="486"/>
      <c r="W54" s="486"/>
      <c r="X54" s="486"/>
      <c r="Y54" s="486"/>
      <c r="Z54" s="486"/>
      <c r="AA54" s="486"/>
    </row>
    <row r="55" spans="1:27" ht="15.75" customHeight="1">
      <c r="A55" s="506" t="s">
        <v>91</v>
      </c>
      <c r="B55" s="507" t="s">
        <v>1178</v>
      </c>
      <c r="C55" s="513" t="s">
        <v>1017</v>
      </c>
      <c r="D55" s="94" t="s">
        <v>864</v>
      </c>
      <c r="E55" s="492"/>
      <c r="F55" s="492" t="s">
        <v>1180</v>
      </c>
      <c r="G55" s="126"/>
      <c r="H55" s="126"/>
      <c r="I55" s="126"/>
      <c r="J55" s="126"/>
      <c r="K55" s="126"/>
      <c r="L55" s="126"/>
      <c r="M55" s="126"/>
      <c r="N55" s="126"/>
      <c r="O55" s="126"/>
      <c r="P55" s="126"/>
      <c r="Q55" s="126"/>
      <c r="R55" s="126"/>
      <c r="S55" s="126"/>
      <c r="T55" s="126"/>
      <c r="U55" s="126"/>
      <c r="V55" s="486"/>
      <c r="W55" s="486"/>
      <c r="X55" s="486"/>
      <c r="Y55" s="486"/>
      <c r="Z55" s="486"/>
      <c r="AA55" s="486"/>
    </row>
    <row r="56" spans="1:27" ht="15.75" customHeight="1">
      <c r="A56" s="126" t="s">
        <v>1155</v>
      </c>
      <c r="B56" s="94" t="s">
        <v>1194</v>
      </c>
      <c r="C56" s="513" t="s">
        <v>1195</v>
      </c>
      <c r="D56" s="94" t="s">
        <v>1196</v>
      </c>
      <c r="E56" s="504">
        <v>12</v>
      </c>
      <c r="F56" s="492"/>
      <c r="G56" s="126"/>
      <c r="H56" s="126"/>
      <c r="I56" s="126"/>
      <c r="J56" s="126"/>
      <c r="K56" s="126"/>
      <c r="L56" s="126"/>
      <c r="M56" s="126"/>
      <c r="N56" s="126"/>
      <c r="O56" s="126"/>
      <c r="P56" s="126"/>
      <c r="Q56" s="126"/>
      <c r="R56" s="126"/>
      <c r="S56" s="126"/>
      <c r="T56" s="126"/>
      <c r="U56" s="126"/>
      <c r="V56" s="486"/>
      <c r="W56" s="486"/>
      <c r="X56" s="486"/>
      <c r="Y56" s="486"/>
      <c r="Z56" s="486"/>
      <c r="AA56" s="486"/>
    </row>
    <row r="57" spans="1:27" ht="15.75" customHeight="1">
      <c r="A57" s="490"/>
      <c r="B57" s="126"/>
      <c r="C57" s="513" t="s">
        <v>1152</v>
      </c>
      <c r="D57" s="94" t="s">
        <v>866</v>
      </c>
      <c r="E57" s="492">
        <v>104</v>
      </c>
      <c r="F57" s="492"/>
      <c r="G57" s="126"/>
      <c r="H57" s="126"/>
      <c r="I57" s="126"/>
      <c r="J57" s="126"/>
      <c r="K57" s="126"/>
      <c r="L57" s="126"/>
      <c r="M57" s="126"/>
      <c r="N57" s="126"/>
      <c r="O57" s="126"/>
      <c r="P57" s="126"/>
      <c r="Q57" s="126"/>
      <c r="R57" s="126"/>
      <c r="S57" s="126"/>
      <c r="T57" s="126"/>
      <c r="U57" s="126"/>
      <c r="V57" s="486"/>
      <c r="W57" s="486"/>
      <c r="X57" s="486"/>
      <c r="Y57" s="486"/>
      <c r="Z57" s="486"/>
      <c r="AA57" s="486"/>
    </row>
    <row r="58" spans="1:27" ht="15.75" customHeight="1">
      <c r="A58" s="490"/>
      <c r="B58" s="126"/>
      <c r="C58" s="513" t="s">
        <v>1197</v>
      </c>
      <c r="D58" s="94" t="s">
        <v>869</v>
      </c>
      <c r="E58" s="492"/>
      <c r="F58" s="492"/>
      <c r="G58" s="126"/>
      <c r="H58" s="126"/>
      <c r="I58" s="126"/>
      <c r="J58" s="126"/>
      <c r="K58" s="126"/>
      <c r="L58" s="126"/>
      <c r="M58" s="126"/>
      <c r="N58" s="126"/>
      <c r="O58" s="126"/>
      <c r="P58" s="126"/>
      <c r="Q58" s="126"/>
      <c r="R58" s="126"/>
      <c r="S58" s="126"/>
      <c r="T58" s="126"/>
      <c r="U58" s="126"/>
      <c r="V58" s="486"/>
      <c r="W58" s="486"/>
      <c r="X58" s="486"/>
      <c r="Y58" s="486"/>
      <c r="Z58" s="486"/>
      <c r="AA58" s="486"/>
    </row>
    <row r="59" spans="1:27" ht="15.75" customHeight="1">
      <c r="A59" s="490"/>
      <c r="B59" s="505"/>
      <c r="C59" s="513"/>
      <c r="D59" s="526" t="str">
        <f>HYPERLINK("https://www.oshawa.ca/city-hall/Office-of-the-Mayor.asp","Guest Speaker, Dan Carter, Mayor of Oshawa")</f>
        <v>Guest Speaker, Dan Carter, Mayor of Oshawa</v>
      </c>
      <c r="E59" s="492"/>
      <c r="F59" s="492"/>
      <c r="G59" s="126"/>
      <c r="H59" s="126"/>
      <c r="I59" s="126"/>
      <c r="J59" s="126"/>
      <c r="K59" s="126"/>
      <c r="L59" s="126"/>
      <c r="M59" s="126"/>
      <c r="N59" s="126"/>
      <c r="O59" s="126"/>
      <c r="P59" s="126"/>
      <c r="Q59" s="126"/>
      <c r="R59" s="126"/>
      <c r="S59" s="126"/>
      <c r="T59" s="126"/>
      <c r="U59" s="126"/>
      <c r="V59" s="486"/>
      <c r="W59" s="486"/>
      <c r="X59" s="486"/>
      <c r="Y59" s="486"/>
      <c r="Z59" s="486"/>
      <c r="AA59" s="486"/>
    </row>
    <row r="60" spans="1:27" ht="15.75" customHeight="1">
      <c r="A60" s="490"/>
      <c r="B60" s="126"/>
      <c r="C60" s="513"/>
      <c r="D60" s="94" t="s">
        <v>1198</v>
      </c>
      <c r="E60" s="492"/>
      <c r="F60" s="492"/>
      <c r="G60" s="126"/>
      <c r="H60" s="126"/>
      <c r="I60" s="126"/>
      <c r="J60" s="126"/>
      <c r="K60" s="126"/>
      <c r="L60" s="126"/>
      <c r="M60" s="126"/>
      <c r="N60" s="126"/>
      <c r="O60" s="126"/>
      <c r="P60" s="126"/>
      <c r="Q60" s="126"/>
      <c r="R60" s="126"/>
      <c r="S60" s="126"/>
      <c r="T60" s="126"/>
      <c r="U60" s="126"/>
      <c r="V60" s="486"/>
      <c r="W60" s="486"/>
      <c r="X60" s="486"/>
      <c r="Y60" s="486"/>
      <c r="Z60" s="486"/>
      <c r="AA60" s="486"/>
    </row>
    <row r="61" spans="1:27" ht="15.75" customHeight="1">
      <c r="A61" s="490"/>
      <c r="B61" s="126"/>
      <c r="C61" s="513" t="s">
        <v>1199</v>
      </c>
      <c r="D61" s="94" t="s">
        <v>1200</v>
      </c>
      <c r="E61" s="492"/>
      <c r="F61" s="492"/>
      <c r="G61" s="126"/>
      <c r="H61" s="126"/>
      <c r="I61" s="126"/>
      <c r="J61" s="126"/>
      <c r="K61" s="126"/>
      <c r="L61" s="126"/>
      <c r="M61" s="126"/>
      <c r="N61" s="126"/>
      <c r="O61" s="126"/>
      <c r="P61" s="126"/>
      <c r="Q61" s="126"/>
      <c r="R61" s="126"/>
      <c r="S61" s="126"/>
      <c r="T61" s="126"/>
      <c r="U61" s="126"/>
      <c r="V61" s="486"/>
      <c r="W61" s="486"/>
      <c r="X61" s="486"/>
      <c r="Y61" s="486"/>
      <c r="Z61" s="486"/>
      <c r="AA61" s="486"/>
    </row>
    <row r="62" spans="1:27" ht="15.75" customHeight="1">
      <c r="A62" s="490"/>
      <c r="B62" s="126"/>
      <c r="C62" s="513" t="s">
        <v>1199</v>
      </c>
      <c r="D62" s="94" t="s">
        <v>1201</v>
      </c>
      <c r="E62" s="492"/>
      <c r="F62" s="492"/>
      <c r="G62" s="126"/>
      <c r="H62" s="126"/>
      <c r="I62" s="126"/>
      <c r="J62" s="126"/>
      <c r="K62" s="126"/>
      <c r="L62" s="126"/>
      <c r="M62" s="126"/>
      <c r="N62" s="126"/>
      <c r="O62" s="126"/>
      <c r="P62" s="126"/>
      <c r="Q62" s="126"/>
      <c r="R62" s="126"/>
      <c r="S62" s="126"/>
      <c r="T62" s="126"/>
      <c r="U62" s="126"/>
      <c r="V62" s="486"/>
      <c r="W62" s="486"/>
      <c r="X62" s="486"/>
      <c r="Y62" s="486"/>
      <c r="Z62" s="486"/>
      <c r="AA62" s="486"/>
    </row>
    <row r="63" spans="1:27" ht="15.75" customHeight="1">
      <c r="A63" s="490"/>
      <c r="B63" s="126"/>
      <c r="C63" s="513" t="s">
        <v>998</v>
      </c>
      <c r="D63" s="94" t="s">
        <v>892</v>
      </c>
      <c r="E63" s="492"/>
      <c r="F63" s="492"/>
      <c r="G63" s="126"/>
      <c r="H63" s="126"/>
      <c r="I63" s="126"/>
      <c r="J63" s="126"/>
      <c r="K63" s="126"/>
      <c r="L63" s="126"/>
      <c r="M63" s="126"/>
      <c r="N63" s="126"/>
      <c r="O63" s="126"/>
      <c r="P63" s="126"/>
      <c r="Q63" s="126"/>
      <c r="R63" s="126"/>
      <c r="S63" s="126"/>
      <c r="T63" s="126"/>
      <c r="U63" s="126"/>
      <c r="V63" s="486"/>
      <c r="W63" s="486"/>
      <c r="X63" s="486"/>
      <c r="Y63" s="486"/>
      <c r="Z63" s="486"/>
      <c r="AA63" s="486"/>
    </row>
    <row r="64" spans="1:27" ht="15.75" customHeight="1">
      <c r="A64" s="527"/>
      <c r="B64" s="126"/>
      <c r="C64" s="513"/>
      <c r="D64" s="94" t="s">
        <v>1202</v>
      </c>
      <c r="E64" s="492"/>
      <c r="F64" s="492"/>
      <c r="G64" s="126"/>
      <c r="H64" s="126"/>
      <c r="I64" s="126"/>
      <c r="J64" s="126"/>
      <c r="K64" s="126"/>
      <c r="L64" s="126"/>
      <c r="M64" s="126"/>
      <c r="N64" s="126"/>
      <c r="O64" s="126"/>
      <c r="P64" s="126"/>
      <c r="Q64" s="126"/>
      <c r="R64" s="126"/>
      <c r="S64" s="126"/>
      <c r="T64" s="126"/>
      <c r="U64" s="126"/>
      <c r="V64" s="486"/>
      <c r="W64" s="486"/>
      <c r="X64" s="486"/>
      <c r="Y64" s="486"/>
      <c r="Z64" s="486"/>
      <c r="AA64" s="486"/>
    </row>
    <row r="65" spans="1:27" ht="15.75" customHeight="1">
      <c r="A65" s="527"/>
      <c r="B65" s="126"/>
      <c r="C65" s="513" t="s">
        <v>1203</v>
      </c>
      <c r="D65" s="528" t="s">
        <v>1204</v>
      </c>
      <c r="E65" s="492"/>
      <c r="F65" s="492" t="s">
        <v>1186</v>
      </c>
      <c r="G65" s="126"/>
      <c r="H65" s="126"/>
      <c r="I65" s="126"/>
      <c r="J65" s="126"/>
      <c r="K65" s="126"/>
      <c r="L65" s="126"/>
      <c r="M65" s="126"/>
      <c r="N65" s="126"/>
      <c r="O65" s="126"/>
      <c r="P65" s="126"/>
      <c r="Q65" s="126"/>
      <c r="R65" s="126"/>
      <c r="S65" s="126"/>
      <c r="T65" s="126"/>
      <c r="U65" s="126"/>
      <c r="V65" s="486"/>
      <c r="W65" s="486"/>
      <c r="X65" s="486"/>
      <c r="Y65" s="486"/>
      <c r="Z65" s="486"/>
      <c r="AA65" s="486"/>
    </row>
    <row r="66" spans="1:27" ht="15.75" customHeight="1">
      <c r="A66" s="490"/>
      <c r="B66" s="126"/>
      <c r="C66" s="513" t="s">
        <v>1205</v>
      </c>
      <c r="D66" s="94" t="s">
        <v>1206</v>
      </c>
      <c r="E66" s="492"/>
      <c r="F66" s="492"/>
      <c r="G66" s="126"/>
      <c r="H66" s="126"/>
      <c r="I66" s="126"/>
      <c r="J66" s="126"/>
      <c r="K66" s="126"/>
      <c r="L66" s="126"/>
      <c r="M66" s="126"/>
      <c r="N66" s="126"/>
      <c r="O66" s="126"/>
      <c r="P66" s="126"/>
      <c r="Q66" s="126"/>
      <c r="R66" s="126"/>
      <c r="S66" s="126"/>
      <c r="T66" s="126"/>
      <c r="U66" s="126"/>
      <c r="V66" s="486"/>
      <c r="W66" s="486"/>
      <c r="X66" s="486"/>
      <c r="Y66" s="486"/>
      <c r="Z66" s="486"/>
      <c r="AA66" s="486"/>
    </row>
    <row r="67" spans="1:27" ht="15.75" customHeight="1">
      <c r="A67" s="490"/>
      <c r="B67" s="126"/>
      <c r="C67" s="513" t="s">
        <v>1008</v>
      </c>
      <c r="D67" s="94" t="s">
        <v>1207</v>
      </c>
      <c r="E67" s="492"/>
      <c r="F67" s="492"/>
      <c r="G67" s="126"/>
      <c r="H67" s="126"/>
      <c r="I67" s="126"/>
      <c r="J67" s="126"/>
      <c r="K67" s="126"/>
      <c r="L67" s="126"/>
      <c r="M67" s="126"/>
      <c r="N67" s="126"/>
      <c r="O67" s="126"/>
      <c r="P67" s="126"/>
      <c r="Q67" s="126"/>
      <c r="R67" s="126"/>
      <c r="S67" s="126"/>
      <c r="T67" s="126"/>
      <c r="U67" s="126"/>
      <c r="V67" s="486"/>
      <c r="W67" s="486"/>
      <c r="X67" s="486"/>
      <c r="Y67" s="486"/>
      <c r="Z67" s="486"/>
      <c r="AA67" s="486"/>
    </row>
    <row r="68" spans="1:27" ht="15.75" customHeight="1">
      <c r="A68" s="490"/>
      <c r="B68" s="126"/>
      <c r="C68" s="524"/>
      <c r="D68" s="94" t="s">
        <v>1208</v>
      </c>
      <c r="E68" s="492"/>
      <c r="F68" s="492"/>
      <c r="G68" s="126"/>
      <c r="H68" s="126"/>
      <c r="I68" s="126"/>
      <c r="J68" s="126"/>
      <c r="K68" s="126"/>
      <c r="L68" s="126"/>
      <c r="M68" s="126"/>
      <c r="N68" s="126"/>
      <c r="O68" s="126"/>
      <c r="P68" s="126"/>
      <c r="Q68" s="126"/>
      <c r="R68" s="126"/>
      <c r="S68" s="126"/>
      <c r="T68" s="126"/>
      <c r="U68" s="126"/>
      <c r="V68" s="486"/>
      <c r="W68" s="486"/>
      <c r="X68" s="486"/>
      <c r="Y68" s="486"/>
      <c r="Z68" s="486"/>
      <c r="AA68" s="486"/>
    </row>
    <row r="69" spans="1:27" ht="15.75" customHeight="1">
      <c r="A69" s="490"/>
      <c r="B69" s="126"/>
      <c r="C69" s="529" t="s">
        <v>1209</v>
      </c>
      <c r="D69" s="530" t="s">
        <v>859</v>
      </c>
      <c r="E69" s="492"/>
      <c r="F69" s="492"/>
      <c r="G69" s="126"/>
      <c r="H69" s="126"/>
      <c r="I69" s="126"/>
      <c r="J69" s="126"/>
      <c r="K69" s="126"/>
      <c r="L69" s="126"/>
      <c r="M69" s="126"/>
      <c r="N69" s="126"/>
      <c r="O69" s="126"/>
      <c r="P69" s="126"/>
      <c r="Q69" s="126"/>
      <c r="R69" s="126"/>
      <c r="S69" s="126"/>
      <c r="T69" s="126"/>
      <c r="U69" s="126"/>
      <c r="V69" s="486"/>
      <c r="W69" s="486"/>
      <c r="X69" s="486"/>
      <c r="Y69" s="486"/>
      <c r="Z69" s="486"/>
      <c r="AA69" s="486"/>
    </row>
    <row r="70" spans="1:27" ht="15.75" customHeight="1">
      <c r="A70" s="490"/>
      <c r="B70" s="126"/>
      <c r="C70" s="513" t="s">
        <v>1210</v>
      </c>
      <c r="D70" s="94" t="s">
        <v>1211</v>
      </c>
      <c r="E70" s="492"/>
      <c r="F70" s="492"/>
      <c r="G70" s="126"/>
      <c r="H70" s="126"/>
      <c r="I70" s="126"/>
      <c r="J70" s="126"/>
      <c r="K70" s="126"/>
      <c r="L70" s="126"/>
      <c r="M70" s="126"/>
      <c r="N70" s="126"/>
      <c r="O70" s="126"/>
      <c r="P70" s="126"/>
      <c r="Q70" s="126"/>
      <c r="R70" s="126"/>
      <c r="S70" s="126"/>
      <c r="T70" s="126"/>
      <c r="U70" s="126"/>
      <c r="V70" s="486"/>
      <c r="W70" s="486"/>
      <c r="X70" s="486"/>
      <c r="Y70" s="486"/>
      <c r="Z70" s="486"/>
      <c r="AA70" s="486"/>
    </row>
    <row r="71" spans="1:27" ht="15.75" customHeight="1">
      <c r="A71" s="490"/>
      <c r="B71" s="126"/>
      <c r="C71" s="513" t="s">
        <v>1060</v>
      </c>
      <c r="D71" s="94" t="s">
        <v>1212</v>
      </c>
      <c r="E71" s="492"/>
      <c r="F71" s="492">
        <v>35</v>
      </c>
      <c r="G71" s="126"/>
      <c r="H71" s="126"/>
      <c r="I71" s="126"/>
      <c r="J71" s="126"/>
      <c r="K71" s="126"/>
      <c r="L71" s="126"/>
      <c r="M71" s="126"/>
      <c r="N71" s="126"/>
      <c r="O71" s="126"/>
      <c r="P71" s="126"/>
      <c r="Q71" s="126"/>
      <c r="R71" s="126"/>
      <c r="S71" s="126"/>
      <c r="T71" s="126"/>
      <c r="U71" s="126"/>
      <c r="V71" s="486"/>
      <c r="W71" s="486"/>
      <c r="X71" s="486"/>
      <c r="Y71" s="486"/>
      <c r="Z71" s="486"/>
      <c r="AA71" s="486"/>
    </row>
    <row r="72" spans="1:27" ht="15.75" customHeight="1">
      <c r="A72" s="490"/>
      <c r="B72" s="126"/>
      <c r="C72" s="513" t="s">
        <v>1213</v>
      </c>
      <c r="D72" s="94" t="s">
        <v>1214</v>
      </c>
      <c r="E72" s="492">
        <v>104</v>
      </c>
      <c r="F72" s="492"/>
      <c r="G72" s="126"/>
      <c r="H72" s="126"/>
      <c r="I72" s="126"/>
      <c r="J72" s="126"/>
      <c r="K72" s="126"/>
      <c r="L72" s="126"/>
      <c r="M72" s="126"/>
      <c r="N72" s="126"/>
      <c r="O72" s="126"/>
      <c r="P72" s="126"/>
      <c r="Q72" s="126"/>
      <c r="R72" s="126"/>
      <c r="S72" s="126"/>
      <c r="T72" s="126"/>
      <c r="U72" s="126"/>
      <c r="V72" s="486"/>
      <c r="W72" s="486"/>
      <c r="X72" s="486"/>
      <c r="Y72" s="486"/>
      <c r="Z72" s="486"/>
      <c r="AA72" s="486"/>
    </row>
    <row r="73" spans="1:27" ht="15.75" customHeight="1">
      <c r="A73" s="490"/>
      <c r="B73" s="126"/>
      <c r="C73" s="515" t="s">
        <v>1215</v>
      </c>
      <c r="D73" s="502" t="s">
        <v>898</v>
      </c>
      <c r="E73" s="492"/>
      <c r="F73" s="492"/>
      <c r="G73" s="126"/>
      <c r="H73" s="126"/>
      <c r="I73" s="126"/>
      <c r="J73" s="126"/>
      <c r="K73" s="126"/>
      <c r="L73" s="126"/>
      <c r="M73" s="126"/>
      <c r="N73" s="126"/>
      <c r="O73" s="126"/>
      <c r="P73" s="126"/>
      <c r="Q73" s="126"/>
      <c r="R73" s="126"/>
      <c r="S73" s="126"/>
      <c r="T73" s="126"/>
      <c r="U73" s="126"/>
      <c r="V73" s="486"/>
      <c r="W73" s="486"/>
      <c r="X73" s="486"/>
      <c r="Y73" s="486"/>
      <c r="Z73" s="486"/>
      <c r="AA73" s="486"/>
    </row>
    <row r="74" spans="1:27" ht="15.75" customHeight="1">
      <c r="A74" s="490"/>
      <c r="B74" s="126"/>
      <c r="C74" s="515" t="s">
        <v>1216</v>
      </c>
      <c r="D74" s="94" t="s">
        <v>281</v>
      </c>
      <c r="E74" s="492"/>
      <c r="F74" s="492"/>
      <c r="G74" s="126"/>
      <c r="H74" s="126"/>
      <c r="I74" s="126"/>
      <c r="J74" s="126"/>
      <c r="K74" s="126"/>
      <c r="L74" s="126"/>
      <c r="M74" s="126"/>
      <c r="N74" s="126"/>
      <c r="O74" s="126"/>
      <c r="P74" s="126"/>
      <c r="Q74" s="126"/>
      <c r="R74" s="126"/>
      <c r="S74" s="126"/>
      <c r="T74" s="126"/>
      <c r="U74" s="126"/>
      <c r="V74" s="486"/>
      <c r="W74" s="486"/>
      <c r="X74" s="486"/>
      <c r="Y74" s="486"/>
      <c r="Z74" s="486"/>
      <c r="AA74" s="486"/>
    </row>
    <row r="75" spans="1:27" ht="15.75" customHeight="1">
      <c r="A75" s="509"/>
      <c r="B75" s="510"/>
      <c r="C75" s="511"/>
      <c r="D75" s="510"/>
      <c r="E75" s="512"/>
      <c r="F75" s="512"/>
      <c r="G75" s="510"/>
      <c r="H75" s="510"/>
      <c r="I75" s="510"/>
      <c r="J75" s="126"/>
      <c r="K75" s="126"/>
      <c r="L75" s="126"/>
      <c r="M75" s="126"/>
      <c r="N75" s="126"/>
      <c r="O75" s="126"/>
      <c r="P75" s="126"/>
      <c r="Q75" s="126"/>
      <c r="R75" s="126"/>
      <c r="S75" s="126"/>
      <c r="T75" s="126"/>
      <c r="U75" s="126"/>
      <c r="V75" s="486"/>
      <c r="W75" s="486"/>
      <c r="X75" s="486"/>
      <c r="Y75" s="486"/>
      <c r="Z75" s="486"/>
      <c r="AA75" s="486"/>
    </row>
    <row r="76" spans="1:27" ht="15.75" customHeight="1">
      <c r="A76" s="73"/>
      <c r="B76" s="73"/>
      <c r="C76" s="531"/>
      <c r="D76" s="94"/>
      <c r="E76" s="123"/>
      <c r="F76" s="123"/>
      <c r="G76" s="73"/>
      <c r="H76" s="73"/>
      <c r="I76" s="73"/>
      <c r="J76" s="73"/>
      <c r="K76" s="73"/>
      <c r="L76" s="73"/>
      <c r="M76" s="73"/>
      <c r="N76" s="73"/>
      <c r="O76" s="73"/>
      <c r="P76" s="73"/>
      <c r="Q76" s="73"/>
      <c r="R76" s="73"/>
      <c r="S76" s="73"/>
      <c r="T76" s="73"/>
      <c r="U76" s="73"/>
    </row>
    <row r="77" spans="1:27" ht="15.75" customHeight="1">
      <c r="A77" s="73"/>
      <c r="B77" s="73"/>
      <c r="C77" s="531"/>
      <c r="D77" s="94"/>
      <c r="E77" s="123"/>
      <c r="F77" s="123"/>
      <c r="G77" s="73"/>
      <c r="H77" s="73"/>
      <c r="I77" s="73"/>
      <c r="J77" s="73"/>
      <c r="K77" s="73"/>
      <c r="L77" s="73"/>
      <c r="M77" s="73"/>
      <c r="N77" s="73"/>
      <c r="O77" s="73"/>
      <c r="P77" s="73"/>
      <c r="Q77" s="73"/>
      <c r="R77" s="73"/>
      <c r="S77" s="73"/>
      <c r="T77" s="73"/>
      <c r="U77" s="73"/>
    </row>
    <row r="78" spans="1:27" ht="15.75" customHeight="1">
      <c r="A78" s="73"/>
      <c r="B78" s="73"/>
      <c r="C78" s="531"/>
      <c r="D78" s="94"/>
      <c r="E78" s="123"/>
      <c r="F78" s="123"/>
      <c r="G78" s="73"/>
      <c r="H78" s="73"/>
      <c r="I78" s="73"/>
      <c r="J78" s="73"/>
      <c r="K78" s="73"/>
      <c r="L78" s="73"/>
      <c r="M78" s="73"/>
      <c r="N78" s="73"/>
      <c r="O78" s="73"/>
      <c r="P78" s="73"/>
      <c r="Q78" s="73"/>
      <c r="R78" s="73"/>
      <c r="S78" s="73"/>
      <c r="T78" s="73"/>
      <c r="U78" s="73"/>
    </row>
    <row r="79" spans="1:27" ht="15.75" customHeight="1">
      <c r="A79" s="73"/>
      <c r="B79" s="73"/>
      <c r="C79" s="531"/>
      <c r="D79" s="94"/>
      <c r="E79" s="123"/>
      <c r="F79" s="123"/>
      <c r="G79" s="73"/>
      <c r="H79" s="73"/>
      <c r="I79" s="73"/>
      <c r="J79" s="73"/>
      <c r="K79" s="73"/>
      <c r="L79" s="73"/>
      <c r="M79" s="73"/>
      <c r="N79" s="73"/>
      <c r="O79" s="73"/>
      <c r="P79" s="73"/>
      <c r="Q79" s="73"/>
      <c r="R79" s="73"/>
      <c r="S79" s="73"/>
      <c r="T79" s="73"/>
      <c r="U79" s="73"/>
    </row>
    <row r="80" spans="1:27" ht="15.75" customHeight="1">
      <c r="A80" s="73"/>
      <c r="B80" s="73"/>
      <c r="C80" s="531"/>
      <c r="D80" s="94"/>
      <c r="E80" s="123"/>
      <c r="F80" s="123"/>
      <c r="G80" s="73"/>
      <c r="H80" s="73"/>
      <c r="I80" s="73"/>
      <c r="J80" s="73"/>
      <c r="K80" s="73"/>
      <c r="L80" s="73"/>
      <c r="M80" s="73"/>
      <c r="N80" s="73"/>
      <c r="O80" s="73"/>
      <c r="P80" s="73"/>
      <c r="Q80" s="73"/>
      <c r="R80" s="73"/>
      <c r="S80" s="73"/>
      <c r="T80" s="73"/>
      <c r="U80" s="73"/>
    </row>
    <row r="81" spans="1:21" ht="15.75" customHeight="1">
      <c r="A81" s="73"/>
      <c r="B81" s="73"/>
      <c r="C81" s="73"/>
      <c r="D81" s="94"/>
      <c r="E81" s="123"/>
      <c r="F81" s="123"/>
      <c r="G81" s="73"/>
      <c r="H81" s="73"/>
      <c r="I81" s="73"/>
      <c r="J81" s="73"/>
      <c r="K81" s="73"/>
      <c r="L81" s="73"/>
      <c r="M81" s="73"/>
      <c r="N81" s="73"/>
      <c r="O81" s="73"/>
      <c r="P81" s="73"/>
      <c r="Q81" s="73"/>
      <c r="R81" s="73"/>
      <c r="S81" s="73"/>
      <c r="T81" s="73"/>
      <c r="U81" s="73"/>
    </row>
    <row r="82" spans="1:21" ht="15.75" customHeight="1">
      <c r="A82" s="73"/>
      <c r="B82" s="73"/>
      <c r="C82" s="73"/>
      <c r="D82" s="94"/>
      <c r="E82" s="123"/>
      <c r="F82" s="123"/>
      <c r="G82" s="73"/>
      <c r="H82" s="73"/>
      <c r="I82" s="73"/>
      <c r="J82" s="73"/>
      <c r="K82" s="73"/>
      <c r="L82" s="73"/>
      <c r="M82" s="73"/>
      <c r="N82" s="73"/>
      <c r="O82" s="73"/>
      <c r="P82" s="73"/>
      <c r="Q82" s="73"/>
      <c r="R82" s="73"/>
      <c r="S82" s="73"/>
      <c r="T82" s="73"/>
      <c r="U82" s="73"/>
    </row>
    <row r="83" spans="1:21" ht="15.75" customHeight="1">
      <c r="A83" s="73"/>
      <c r="B83" s="73"/>
      <c r="C83" s="73"/>
      <c r="D83" s="94"/>
      <c r="E83" s="123"/>
      <c r="F83" s="123"/>
      <c r="G83" s="73"/>
      <c r="H83" s="73"/>
      <c r="I83" s="73"/>
      <c r="J83" s="73"/>
      <c r="K83" s="73"/>
      <c r="L83" s="73"/>
      <c r="M83" s="73"/>
      <c r="N83" s="73"/>
      <c r="O83" s="73"/>
      <c r="P83" s="73"/>
      <c r="Q83" s="73"/>
      <c r="R83" s="73"/>
      <c r="S83" s="73"/>
      <c r="T83" s="73"/>
      <c r="U83" s="73"/>
    </row>
    <row r="84" spans="1:21" ht="15.75" customHeight="1">
      <c r="A84" s="73"/>
      <c r="B84" s="73"/>
      <c r="C84" s="73"/>
      <c r="D84" s="94"/>
      <c r="E84" s="123"/>
      <c r="F84" s="123"/>
      <c r="G84" s="73"/>
      <c r="H84" s="73"/>
      <c r="I84" s="73"/>
      <c r="J84" s="73"/>
      <c r="K84" s="73"/>
      <c r="L84" s="73"/>
      <c r="M84" s="73"/>
      <c r="N84" s="73"/>
      <c r="O84" s="73"/>
      <c r="P84" s="73"/>
      <c r="Q84" s="73"/>
      <c r="R84" s="73"/>
      <c r="S84" s="73"/>
      <c r="T84" s="73"/>
      <c r="U84" s="73"/>
    </row>
    <row r="85" spans="1:21" ht="15.75" customHeight="1">
      <c r="A85" s="73"/>
      <c r="B85" s="73"/>
      <c r="C85" s="73"/>
      <c r="D85" s="94"/>
      <c r="E85" s="123"/>
      <c r="F85" s="123"/>
      <c r="G85" s="73"/>
      <c r="H85" s="73"/>
      <c r="I85" s="73"/>
      <c r="J85" s="73"/>
      <c r="K85" s="73"/>
      <c r="L85" s="73"/>
      <c r="M85" s="73"/>
      <c r="N85" s="73"/>
      <c r="O85" s="73"/>
      <c r="P85" s="73"/>
      <c r="Q85" s="73"/>
      <c r="R85" s="73"/>
      <c r="S85" s="73"/>
      <c r="T85" s="73"/>
      <c r="U85" s="73"/>
    </row>
    <row r="86" spans="1:21" ht="15.75" customHeight="1">
      <c r="A86" s="73"/>
      <c r="B86" s="73"/>
      <c r="C86" s="73"/>
      <c r="D86" s="94"/>
      <c r="E86" s="123"/>
      <c r="F86" s="123"/>
      <c r="G86" s="73"/>
      <c r="H86" s="73"/>
      <c r="I86" s="73"/>
      <c r="J86" s="73"/>
      <c r="K86" s="73"/>
      <c r="L86" s="73"/>
      <c r="M86" s="73"/>
      <c r="N86" s="73"/>
      <c r="O86" s="73"/>
      <c r="P86" s="73"/>
      <c r="Q86" s="73"/>
      <c r="R86" s="73"/>
      <c r="S86" s="73"/>
      <c r="T86" s="73"/>
      <c r="U86" s="73"/>
    </row>
    <row r="87" spans="1:21" ht="15.75" customHeight="1">
      <c r="A87" s="73"/>
      <c r="B87" s="73"/>
      <c r="C87" s="73"/>
      <c r="D87" s="94"/>
      <c r="E87" s="123"/>
      <c r="F87" s="123"/>
      <c r="G87" s="73"/>
      <c r="H87" s="73"/>
      <c r="I87" s="73"/>
      <c r="J87" s="73"/>
      <c r="K87" s="73"/>
      <c r="L87" s="73"/>
      <c r="M87" s="73"/>
      <c r="N87" s="73"/>
      <c r="O87" s="73"/>
      <c r="P87" s="73"/>
      <c r="Q87" s="73"/>
      <c r="R87" s="73"/>
      <c r="S87" s="73"/>
      <c r="T87" s="73"/>
      <c r="U87" s="73"/>
    </row>
    <row r="88" spans="1:21" ht="15.75" customHeight="1">
      <c r="A88" s="73"/>
      <c r="B88" s="73"/>
      <c r="C88" s="73"/>
      <c r="D88" s="94"/>
      <c r="E88" s="123"/>
      <c r="F88" s="123"/>
      <c r="G88" s="73"/>
      <c r="H88" s="73"/>
      <c r="I88" s="73"/>
      <c r="J88" s="73"/>
      <c r="K88" s="73"/>
      <c r="L88" s="73"/>
      <c r="M88" s="73"/>
      <c r="N88" s="73"/>
      <c r="O88" s="73"/>
      <c r="P88" s="73"/>
      <c r="Q88" s="73"/>
      <c r="R88" s="73"/>
      <c r="S88" s="73"/>
      <c r="T88" s="73"/>
      <c r="U88" s="73"/>
    </row>
    <row r="89" spans="1:21" ht="15.75" customHeight="1">
      <c r="A89" s="73"/>
      <c r="B89" s="73"/>
      <c r="C89" s="73"/>
      <c r="D89" s="73"/>
      <c r="E89" s="123"/>
      <c r="F89" s="123"/>
      <c r="G89" s="73"/>
      <c r="H89" s="73"/>
      <c r="I89" s="73"/>
      <c r="J89" s="73"/>
      <c r="K89" s="73"/>
      <c r="L89" s="73"/>
      <c r="M89" s="73"/>
      <c r="N89" s="73"/>
      <c r="O89" s="73"/>
      <c r="P89" s="73"/>
      <c r="Q89" s="73"/>
      <c r="R89" s="73"/>
      <c r="S89" s="73"/>
      <c r="T89" s="73"/>
      <c r="U89" s="73"/>
    </row>
    <row r="90" spans="1:21" ht="15.75" customHeight="1">
      <c r="A90" s="73"/>
      <c r="B90" s="73"/>
      <c r="C90" s="73"/>
      <c r="D90" s="73"/>
      <c r="E90" s="123"/>
      <c r="F90" s="123"/>
      <c r="G90" s="73"/>
      <c r="H90" s="73"/>
      <c r="I90" s="73"/>
      <c r="J90" s="73"/>
      <c r="K90" s="73"/>
      <c r="L90" s="73"/>
      <c r="M90" s="73"/>
      <c r="N90" s="73"/>
      <c r="O90" s="73"/>
      <c r="P90" s="73"/>
      <c r="Q90" s="73"/>
      <c r="R90" s="73"/>
      <c r="S90" s="73"/>
      <c r="T90" s="73"/>
      <c r="U90" s="73"/>
    </row>
    <row r="91" spans="1:21" ht="15.75" customHeight="1">
      <c r="A91" s="73"/>
      <c r="B91" s="73"/>
      <c r="C91" s="73"/>
      <c r="D91" s="73"/>
      <c r="E91" s="123"/>
      <c r="F91" s="123"/>
      <c r="G91" s="73"/>
      <c r="H91" s="73"/>
      <c r="I91" s="73"/>
      <c r="J91" s="73"/>
      <c r="K91" s="73"/>
      <c r="L91" s="73"/>
      <c r="M91" s="73"/>
      <c r="N91" s="73"/>
      <c r="O91" s="73"/>
      <c r="P91" s="73"/>
      <c r="Q91" s="73"/>
      <c r="R91" s="73"/>
      <c r="S91" s="73"/>
      <c r="T91" s="73"/>
      <c r="U91" s="73"/>
    </row>
    <row r="92" spans="1:21" ht="15.75" customHeight="1">
      <c r="A92" s="73"/>
      <c r="B92" s="73"/>
      <c r="C92" s="73"/>
      <c r="D92" s="73"/>
      <c r="E92" s="123"/>
      <c r="F92" s="123"/>
      <c r="G92" s="73"/>
      <c r="H92" s="73"/>
      <c r="I92" s="73"/>
      <c r="J92" s="73"/>
      <c r="K92" s="73"/>
      <c r="L92" s="73"/>
      <c r="M92" s="73"/>
      <c r="N92" s="73"/>
      <c r="O92" s="73"/>
      <c r="P92" s="73"/>
      <c r="Q92" s="73"/>
      <c r="R92" s="73"/>
      <c r="S92" s="73"/>
      <c r="T92" s="73"/>
      <c r="U92" s="73"/>
    </row>
    <row r="93" spans="1:21" ht="15.75" customHeight="1">
      <c r="A93" s="73"/>
      <c r="B93" s="73"/>
      <c r="C93" s="73"/>
      <c r="D93" s="73"/>
      <c r="E93" s="123"/>
      <c r="F93" s="123"/>
      <c r="G93" s="73"/>
      <c r="H93" s="73"/>
      <c r="I93" s="73"/>
      <c r="J93" s="73"/>
      <c r="K93" s="73"/>
      <c r="L93" s="73"/>
      <c r="M93" s="73"/>
      <c r="N93" s="73"/>
      <c r="O93" s="73"/>
      <c r="P93" s="73"/>
      <c r="Q93" s="73"/>
      <c r="R93" s="73"/>
      <c r="S93" s="73"/>
      <c r="T93" s="73"/>
      <c r="U93" s="73"/>
    </row>
    <row r="94" spans="1:21" ht="15.75" customHeight="1">
      <c r="A94" s="73"/>
      <c r="B94" s="73"/>
      <c r="C94" s="73"/>
      <c r="D94" s="73"/>
      <c r="E94" s="123"/>
      <c r="F94" s="123"/>
      <c r="G94" s="73"/>
      <c r="H94" s="73"/>
      <c r="I94" s="73"/>
      <c r="J94" s="73"/>
      <c r="K94" s="73"/>
      <c r="L94" s="73"/>
      <c r="M94" s="73"/>
      <c r="N94" s="73"/>
      <c r="O94" s="73"/>
      <c r="P94" s="73"/>
      <c r="Q94" s="73"/>
      <c r="R94" s="73"/>
      <c r="S94" s="73"/>
      <c r="T94" s="73"/>
      <c r="U94" s="73"/>
    </row>
    <row r="95" spans="1:21" ht="15.75" customHeight="1">
      <c r="A95" s="73"/>
      <c r="B95" s="73"/>
      <c r="C95" s="73"/>
      <c r="D95" s="73"/>
      <c r="E95" s="123"/>
      <c r="F95" s="123"/>
      <c r="G95" s="73"/>
      <c r="H95" s="73"/>
      <c r="I95" s="73"/>
      <c r="J95" s="73"/>
      <c r="K95" s="73"/>
      <c r="L95" s="73"/>
      <c r="M95" s="73"/>
      <c r="N95" s="73"/>
      <c r="O95" s="73"/>
      <c r="P95" s="73"/>
      <c r="Q95" s="73"/>
      <c r="R95" s="73"/>
      <c r="S95" s="73"/>
      <c r="T95" s="73"/>
      <c r="U95" s="73"/>
    </row>
    <row r="96" spans="1:21" ht="15.75" customHeight="1">
      <c r="A96" s="73"/>
      <c r="B96" s="73"/>
      <c r="C96" s="73"/>
      <c r="D96" s="73"/>
      <c r="E96" s="123"/>
      <c r="F96" s="123"/>
      <c r="G96" s="73"/>
      <c r="H96" s="73"/>
      <c r="I96" s="73"/>
      <c r="J96" s="73"/>
      <c r="K96" s="73"/>
      <c r="L96" s="73"/>
      <c r="M96" s="73"/>
      <c r="N96" s="73"/>
      <c r="O96" s="73"/>
      <c r="P96" s="73"/>
      <c r="Q96" s="73"/>
      <c r="R96" s="73"/>
      <c r="S96" s="73"/>
      <c r="T96" s="73"/>
      <c r="U96" s="73"/>
    </row>
    <row r="97" spans="1:21" ht="15.75" customHeight="1">
      <c r="A97" s="73"/>
      <c r="B97" s="73"/>
      <c r="C97" s="73"/>
      <c r="D97" s="73"/>
      <c r="E97" s="123"/>
      <c r="F97" s="123"/>
      <c r="G97" s="73"/>
      <c r="H97" s="73"/>
      <c r="I97" s="73"/>
      <c r="J97" s="73"/>
      <c r="K97" s="73"/>
      <c r="L97" s="73"/>
      <c r="M97" s="73"/>
      <c r="N97" s="73"/>
      <c r="O97" s="73"/>
      <c r="P97" s="73"/>
      <c r="Q97" s="73"/>
      <c r="R97" s="73"/>
      <c r="S97" s="73"/>
      <c r="T97" s="73"/>
      <c r="U97" s="73"/>
    </row>
    <row r="98" spans="1:21" ht="15.75" customHeight="1">
      <c r="A98" s="73"/>
      <c r="B98" s="73"/>
      <c r="C98" s="73"/>
      <c r="D98" s="73"/>
      <c r="E98" s="123"/>
      <c r="F98" s="123"/>
      <c r="G98" s="73"/>
      <c r="H98" s="73"/>
      <c r="I98" s="73"/>
      <c r="J98" s="73"/>
      <c r="K98" s="73"/>
      <c r="L98" s="73"/>
      <c r="M98" s="73"/>
      <c r="N98" s="73"/>
      <c r="O98" s="73"/>
      <c r="P98" s="73"/>
      <c r="Q98" s="73"/>
      <c r="R98" s="73"/>
      <c r="S98" s="73"/>
      <c r="T98" s="73"/>
      <c r="U98" s="73"/>
    </row>
    <row r="99" spans="1:21" ht="15.75" customHeight="1">
      <c r="A99" s="73"/>
      <c r="B99" s="73"/>
      <c r="C99" s="73"/>
      <c r="D99" s="73"/>
      <c r="E99" s="123"/>
      <c r="F99" s="123"/>
      <c r="G99" s="73"/>
      <c r="H99" s="73"/>
      <c r="I99" s="73"/>
      <c r="J99" s="73"/>
      <c r="K99" s="73"/>
      <c r="L99" s="73"/>
      <c r="M99" s="73"/>
      <c r="N99" s="73"/>
      <c r="O99" s="73"/>
      <c r="P99" s="73"/>
      <c r="Q99" s="73"/>
      <c r="R99" s="73"/>
      <c r="S99" s="73"/>
      <c r="T99" s="73"/>
      <c r="U99" s="73"/>
    </row>
    <row r="100" spans="1:21" ht="15.75" customHeight="1">
      <c r="A100" s="73"/>
      <c r="B100" s="73"/>
      <c r="C100" s="73"/>
      <c r="D100" s="73"/>
      <c r="E100" s="123"/>
      <c r="F100" s="123"/>
      <c r="G100" s="73"/>
      <c r="H100" s="73"/>
      <c r="I100" s="73"/>
      <c r="J100" s="73"/>
      <c r="K100" s="73"/>
      <c r="L100" s="73"/>
      <c r="M100" s="73"/>
      <c r="N100" s="73"/>
      <c r="O100" s="73"/>
      <c r="P100" s="73"/>
      <c r="Q100" s="73"/>
      <c r="R100" s="73"/>
      <c r="S100" s="73"/>
      <c r="T100" s="73"/>
      <c r="U100" s="73"/>
    </row>
    <row r="101" spans="1:21" ht="15.75" customHeight="1">
      <c r="A101" s="73"/>
      <c r="B101" s="73"/>
      <c r="C101" s="73"/>
      <c r="D101" s="73"/>
      <c r="E101" s="123"/>
      <c r="F101" s="123"/>
      <c r="G101" s="73"/>
      <c r="H101" s="73"/>
      <c r="I101" s="73"/>
      <c r="J101" s="73"/>
      <c r="K101" s="73"/>
      <c r="L101" s="73"/>
      <c r="M101" s="73"/>
      <c r="N101" s="73"/>
      <c r="O101" s="73"/>
      <c r="P101" s="73"/>
      <c r="Q101" s="73"/>
      <c r="R101" s="73"/>
      <c r="S101" s="73"/>
      <c r="T101" s="73"/>
      <c r="U101" s="73"/>
    </row>
    <row r="102" spans="1:21" ht="15.75" customHeight="1">
      <c r="A102" s="73"/>
      <c r="B102" s="532"/>
      <c r="C102" s="73"/>
      <c r="D102" s="73"/>
      <c r="E102" s="123"/>
      <c r="F102" s="123"/>
      <c r="G102" s="73"/>
      <c r="H102" s="73"/>
      <c r="I102" s="73"/>
      <c r="J102" s="73"/>
      <c r="K102" s="73"/>
      <c r="L102" s="73"/>
      <c r="M102" s="73"/>
      <c r="N102" s="73"/>
      <c r="O102" s="73"/>
      <c r="P102" s="73"/>
      <c r="Q102" s="73"/>
      <c r="R102" s="73"/>
      <c r="S102" s="73"/>
      <c r="T102" s="73"/>
      <c r="U102" s="73"/>
    </row>
    <row r="103" spans="1:21" ht="15.75" customHeight="1">
      <c r="A103" s="73"/>
      <c r="B103" s="73"/>
      <c r="C103" s="73"/>
      <c r="D103" s="73"/>
      <c r="E103" s="123"/>
      <c r="F103" s="123"/>
      <c r="G103" s="73"/>
      <c r="H103" s="73"/>
      <c r="I103" s="73"/>
      <c r="J103" s="73"/>
      <c r="K103" s="73"/>
      <c r="L103" s="73"/>
      <c r="M103" s="73"/>
      <c r="N103" s="73"/>
      <c r="O103" s="73"/>
      <c r="P103" s="73"/>
      <c r="Q103" s="73"/>
      <c r="R103" s="73"/>
      <c r="S103" s="73"/>
      <c r="T103" s="73"/>
      <c r="U103" s="73"/>
    </row>
    <row r="104" spans="1:21" ht="15.75" customHeight="1">
      <c r="A104" s="73"/>
      <c r="B104" s="73"/>
      <c r="C104" s="73"/>
      <c r="D104" s="73"/>
      <c r="E104" s="123"/>
      <c r="F104" s="123"/>
      <c r="G104" s="73"/>
      <c r="H104" s="73"/>
      <c r="I104" s="73"/>
      <c r="J104" s="73"/>
      <c r="K104" s="73"/>
      <c r="L104" s="73"/>
      <c r="M104" s="73"/>
      <c r="N104" s="73"/>
      <c r="O104" s="73"/>
      <c r="P104" s="73"/>
      <c r="Q104" s="73"/>
      <c r="R104" s="73"/>
      <c r="S104" s="73"/>
      <c r="T104" s="73"/>
      <c r="U104" s="73"/>
    </row>
    <row r="105" spans="1:21" ht="15.75" customHeight="1">
      <c r="A105" s="73"/>
      <c r="B105" s="73"/>
      <c r="C105" s="73"/>
      <c r="D105" s="73"/>
      <c r="E105" s="123"/>
      <c r="F105" s="123"/>
      <c r="G105" s="73"/>
      <c r="H105" s="73"/>
      <c r="I105" s="73"/>
      <c r="J105" s="73"/>
      <c r="K105" s="73"/>
      <c r="L105" s="73"/>
      <c r="M105" s="73"/>
      <c r="N105" s="73"/>
      <c r="O105" s="73"/>
      <c r="P105" s="73"/>
      <c r="Q105" s="73"/>
      <c r="R105" s="73"/>
      <c r="S105" s="73"/>
      <c r="T105" s="73"/>
      <c r="U105" s="73"/>
    </row>
    <row r="106" spans="1:21" ht="15.75" customHeight="1">
      <c r="A106" s="73"/>
      <c r="B106" s="73"/>
      <c r="C106" s="73"/>
      <c r="D106" s="73"/>
      <c r="E106" s="123"/>
      <c r="F106" s="123"/>
      <c r="G106" s="73"/>
      <c r="H106" s="73"/>
      <c r="I106" s="73"/>
      <c r="J106" s="73"/>
      <c r="K106" s="73"/>
      <c r="L106" s="73"/>
      <c r="M106" s="73"/>
      <c r="N106" s="73"/>
      <c r="O106" s="73"/>
      <c r="P106" s="73"/>
      <c r="Q106" s="73"/>
      <c r="R106" s="73"/>
      <c r="S106" s="73"/>
      <c r="T106" s="73"/>
      <c r="U106" s="73"/>
    </row>
    <row r="107" spans="1:21" ht="15.75" customHeight="1">
      <c r="A107" s="73"/>
      <c r="B107" s="73"/>
      <c r="C107" s="73"/>
      <c r="D107" s="73"/>
      <c r="E107" s="123"/>
      <c r="F107" s="123"/>
      <c r="G107" s="73"/>
      <c r="H107" s="73"/>
      <c r="I107" s="73"/>
      <c r="J107" s="73"/>
      <c r="K107" s="73"/>
      <c r="L107" s="73"/>
      <c r="M107" s="73"/>
      <c r="N107" s="73"/>
      <c r="O107" s="73"/>
      <c r="P107" s="73"/>
      <c r="Q107" s="73"/>
      <c r="R107" s="73"/>
      <c r="S107" s="73"/>
      <c r="T107" s="73"/>
      <c r="U107" s="73"/>
    </row>
    <row r="108" spans="1:21" ht="15.75" customHeight="1">
      <c r="A108" s="73"/>
      <c r="B108" s="73"/>
      <c r="C108" s="73"/>
      <c r="D108" s="73"/>
      <c r="E108" s="123"/>
      <c r="F108" s="123"/>
      <c r="G108" s="73"/>
      <c r="H108" s="73"/>
      <c r="I108" s="73"/>
      <c r="J108" s="73"/>
      <c r="K108" s="73"/>
      <c r="L108" s="73"/>
      <c r="M108" s="73"/>
      <c r="N108" s="73"/>
      <c r="O108" s="73"/>
      <c r="P108" s="73"/>
      <c r="Q108" s="73"/>
      <c r="R108" s="73"/>
      <c r="S108" s="73"/>
      <c r="T108" s="73"/>
      <c r="U108" s="73"/>
    </row>
    <row r="109" spans="1:21" ht="15.75" customHeight="1">
      <c r="A109" s="73"/>
      <c r="B109" s="532"/>
      <c r="C109" s="73"/>
      <c r="D109" s="73"/>
      <c r="E109" s="123"/>
      <c r="F109" s="123"/>
      <c r="G109" s="73"/>
      <c r="H109" s="73"/>
      <c r="I109" s="73"/>
      <c r="J109" s="73"/>
      <c r="K109" s="73"/>
      <c r="L109" s="73"/>
      <c r="M109" s="73"/>
      <c r="N109" s="73"/>
      <c r="O109" s="73"/>
      <c r="P109" s="73"/>
      <c r="Q109" s="73"/>
      <c r="R109" s="73"/>
      <c r="S109" s="73"/>
      <c r="T109" s="73"/>
      <c r="U109" s="73"/>
    </row>
    <row r="110" spans="1:21" ht="15.75" customHeight="1">
      <c r="A110" s="73"/>
      <c r="B110" s="73"/>
      <c r="C110" s="73"/>
      <c r="D110" s="73"/>
      <c r="E110" s="123"/>
      <c r="F110" s="123"/>
      <c r="G110" s="73"/>
      <c r="H110" s="73"/>
      <c r="I110" s="73"/>
      <c r="J110" s="73"/>
      <c r="K110" s="73"/>
      <c r="L110" s="73"/>
      <c r="M110" s="73"/>
      <c r="N110" s="73"/>
      <c r="O110" s="73"/>
      <c r="P110" s="73"/>
      <c r="Q110" s="73"/>
      <c r="R110" s="73"/>
      <c r="S110" s="73"/>
      <c r="T110" s="73"/>
      <c r="U110" s="73"/>
    </row>
    <row r="111" spans="1:21" ht="15.75" customHeight="1">
      <c r="A111" s="73"/>
      <c r="B111" s="73"/>
      <c r="C111" s="73"/>
      <c r="D111" s="73"/>
      <c r="E111" s="123"/>
      <c r="F111" s="123"/>
      <c r="G111" s="73"/>
      <c r="H111" s="73"/>
      <c r="I111" s="73"/>
      <c r="J111" s="73"/>
      <c r="K111" s="73"/>
      <c r="L111" s="73"/>
      <c r="M111" s="73"/>
      <c r="N111" s="73"/>
      <c r="O111" s="73"/>
      <c r="P111" s="73"/>
      <c r="Q111" s="73"/>
      <c r="R111" s="73"/>
      <c r="S111" s="73"/>
      <c r="T111" s="73"/>
      <c r="U111" s="73"/>
    </row>
    <row r="112" spans="1:21" ht="15.75" customHeight="1">
      <c r="A112" s="73"/>
      <c r="B112" s="73"/>
      <c r="C112" s="73"/>
      <c r="D112" s="73"/>
      <c r="E112" s="123"/>
      <c r="F112" s="123"/>
      <c r="G112" s="73"/>
      <c r="H112" s="73"/>
      <c r="I112" s="73"/>
      <c r="J112" s="73"/>
      <c r="K112" s="73"/>
      <c r="L112" s="73"/>
      <c r="M112" s="73"/>
      <c r="N112" s="73"/>
      <c r="O112" s="73"/>
      <c r="P112" s="73"/>
      <c r="Q112" s="73"/>
      <c r="R112" s="73"/>
      <c r="S112" s="73"/>
      <c r="T112" s="73"/>
      <c r="U112" s="73"/>
    </row>
    <row r="113" spans="1:21" ht="15.75" customHeight="1">
      <c r="A113" s="73"/>
      <c r="B113" s="73"/>
      <c r="C113" s="73"/>
      <c r="D113" s="73"/>
      <c r="E113" s="123"/>
      <c r="F113" s="123"/>
      <c r="G113" s="73"/>
      <c r="H113" s="73"/>
      <c r="I113" s="73"/>
      <c r="J113" s="73"/>
      <c r="K113" s="73"/>
      <c r="L113" s="73"/>
      <c r="M113" s="73"/>
      <c r="N113" s="73"/>
      <c r="O113" s="73"/>
      <c r="P113" s="73"/>
      <c r="Q113" s="73"/>
      <c r="R113" s="73"/>
      <c r="S113" s="73"/>
      <c r="T113" s="73"/>
      <c r="U113" s="73"/>
    </row>
    <row r="114" spans="1:21" ht="15.75" customHeight="1">
      <c r="A114" s="73"/>
      <c r="B114" s="73"/>
      <c r="C114" s="73"/>
      <c r="D114" s="73"/>
      <c r="E114" s="123"/>
      <c r="F114" s="123"/>
      <c r="G114" s="73"/>
      <c r="H114" s="73"/>
      <c r="I114" s="73"/>
      <c r="J114" s="73"/>
      <c r="K114" s="73"/>
      <c r="L114" s="73"/>
      <c r="M114" s="73"/>
      <c r="N114" s="73"/>
      <c r="O114" s="73"/>
      <c r="P114" s="73"/>
      <c r="Q114" s="73"/>
      <c r="R114" s="73"/>
      <c r="S114" s="73"/>
      <c r="T114" s="73"/>
      <c r="U114" s="73"/>
    </row>
    <row r="115" spans="1:21" ht="15.75" customHeight="1">
      <c r="A115" s="73"/>
      <c r="B115" s="73"/>
      <c r="C115" s="73"/>
      <c r="D115" s="73"/>
      <c r="E115" s="123"/>
      <c r="F115" s="123"/>
      <c r="G115" s="73"/>
      <c r="H115" s="73"/>
      <c r="I115" s="73"/>
      <c r="J115" s="73"/>
      <c r="K115" s="73"/>
      <c r="L115" s="73"/>
      <c r="M115" s="73"/>
      <c r="N115" s="73"/>
      <c r="O115" s="73"/>
      <c r="P115" s="73"/>
      <c r="Q115" s="73"/>
      <c r="R115" s="73"/>
      <c r="S115" s="73"/>
      <c r="T115" s="73"/>
      <c r="U115" s="73"/>
    </row>
    <row r="116" spans="1:21" ht="15.75" customHeight="1">
      <c r="A116" s="73"/>
      <c r="B116" s="73"/>
      <c r="C116" s="73"/>
      <c r="D116" s="73"/>
      <c r="E116" s="123"/>
      <c r="F116" s="123"/>
      <c r="G116" s="73"/>
      <c r="H116" s="73"/>
      <c r="I116" s="73"/>
      <c r="J116" s="73"/>
      <c r="K116" s="73"/>
      <c r="L116" s="73"/>
      <c r="M116" s="73"/>
      <c r="N116" s="73"/>
      <c r="O116" s="73"/>
      <c r="P116" s="73"/>
      <c r="Q116" s="73"/>
      <c r="R116" s="73"/>
      <c r="S116" s="73"/>
      <c r="T116" s="73"/>
      <c r="U116" s="73"/>
    </row>
    <row r="117" spans="1:21" ht="15.75" customHeight="1">
      <c r="A117" s="73"/>
      <c r="B117" s="73"/>
      <c r="C117" s="73"/>
      <c r="D117" s="73"/>
      <c r="E117" s="123"/>
      <c r="F117" s="123"/>
      <c r="G117" s="73"/>
      <c r="H117" s="73"/>
      <c r="I117" s="73"/>
      <c r="J117" s="73"/>
      <c r="K117" s="73"/>
      <c r="L117" s="73"/>
      <c r="M117" s="73"/>
      <c r="N117" s="73"/>
      <c r="O117" s="73"/>
      <c r="P117" s="73"/>
      <c r="Q117" s="73"/>
      <c r="R117" s="73"/>
      <c r="S117" s="73"/>
      <c r="T117" s="73"/>
      <c r="U117" s="73"/>
    </row>
    <row r="118" spans="1:21" ht="15.75" customHeight="1">
      <c r="A118" s="73"/>
      <c r="B118" s="73"/>
      <c r="C118" s="73"/>
      <c r="D118" s="73"/>
      <c r="E118" s="123"/>
      <c r="F118" s="123"/>
      <c r="G118" s="73"/>
      <c r="H118" s="73"/>
      <c r="I118" s="73"/>
      <c r="J118" s="73"/>
      <c r="K118" s="73"/>
      <c r="L118" s="73"/>
      <c r="M118" s="73"/>
      <c r="N118" s="73"/>
      <c r="O118" s="73"/>
      <c r="P118" s="73"/>
      <c r="Q118" s="73"/>
      <c r="R118" s="73"/>
      <c r="S118" s="73"/>
      <c r="T118" s="73"/>
      <c r="U118" s="73"/>
    </row>
    <row r="119" spans="1:21" ht="15.75" customHeight="1">
      <c r="A119" s="73"/>
      <c r="B119" s="73"/>
      <c r="C119" s="73"/>
      <c r="D119" s="73"/>
      <c r="E119" s="123"/>
      <c r="F119" s="123"/>
      <c r="G119" s="73"/>
      <c r="H119" s="73"/>
      <c r="I119" s="73"/>
      <c r="J119" s="73"/>
      <c r="K119" s="73"/>
      <c r="L119" s="73"/>
      <c r="M119" s="73"/>
      <c r="N119" s="73"/>
      <c r="O119" s="73"/>
      <c r="P119" s="73"/>
      <c r="Q119" s="73"/>
      <c r="R119" s="73"/>
      <c r="S119" s="73"/>
      <c r="T119" s="73"/>
      <c r="U119" s="73"/>
    </row>
    <row r="120" spans="1:21" ht="15.75" customHeight="1">
      <c r="A120" s="73"/>
      <c r="B120" s="73"/>
      <c r="C120" s="73"/>
      <c r="D120" s="73"/>
      <c r="E120" s="123"/>
      <c r="F120" s="123"/>
      <c r="G120" s="73"/>
      <c r="H120" s="73"/>
      <c r="I120" s="73"/>
      <c r="J120" s="73"/>
      <c r="K120" s="73"/>
      <c r="L120" s="73"/>
      <c r="M120" s="73"/>
      <c r="N120" s="73"/>
      <c r="O120" s="73"/>
      <c r="P120" s="73"/>
      <c r="Q120" s="73"/>
      <c r="R120" s="73"/>
      <c r="S120" s="73"/>
      <c r="T120" s="73"/>
      <c r="U120" s="73"/>
    </row>
    <row r="121" spans="1:21" ht="15.75" customHeight="1">
      <c r="A121" s="73"/>
      <c r="B121" s="73"/>
      <c r="C121" s="73"/>
      <c r="D121" s="73"/>
      <c r="E121" s="123"/>
      <c r="F121" s="123"/>
      <c r="G121" s="73"/>
      <c r="H121" s="73"/>
      <c r="I121" s="73"/>
      <c r="J121" s="73"/>
      <c r="K121" s="73"/>
      <c r="L121" s="73"/>
      <c r="M121" s="73"/>
      <c r="N121" s="73"/>
      <c r="O121" s="73"/>
      <c r="P121" s="73"/>
      <c r="Q121" s="73"/>
      <c r="R121" s="73"/>
      <c r="S121" s="73"/>
      <c r="T121" s="73"/>
      <c r="U121" s="73"/>
    </row>
    <row r="122" spans="1:21" ht="15.75" customHeight="1">
      <c r="A122" s="73"/>
      <c r="B122" s="73"/>
      <c r="C122" s="73"/>
      <c r="D122" s="73"/>
      <c r="E122" s="123"/>
      <c r="F122" s="123"/>
      <c r="G122" s="73"/>
      <c r="H122" s="73"/>
      <c r="I122" s="73"/>
      <c r="J122" s="73"/>
      <c r="K122" s="73"/>
      <c r="L122" s="73"/>
      <c r="M122" s="73"/>
      <c r="N122" s="73"/>
      <c r="O122" s="73"/>
      <c r="P122" s="73"/>
      <c r="Q122" s="73"/>
      <c r="R122" s="73"/>
      <c r="S122" s="73"/>
      <c r="T122" s="73"/>
      <c r="U122" s="73"/>
    </row>
    <row r="123" spans="1:21" ht="15.75" customHeight="1">
      <c r="A123" s="73"/>
      <c r="B123" s="73"/>
      <c r="C123" s="73"/>
      <c r="D123" s="73"/>
      <c r="E123" s="123"/>
      <c r="F123" s="123"/>
      <c r="G123" s="73"/>
      <c r="H123" s="73"/>
      <c r="I123" s="73"/>
      <c r="J123" s="73"/>
      <c r="K123" s="73"/>
      <c r="L123" s="73"/>
      <c r="M123" s="73"/>
      <c r="N123" s="73"/>
      <c r="O123" s="73"/>
      <c r="P123" s="73"/>
      <c r="Q123" s="73"/>
      <c r="R123" s="73"/>
      <c r="S123" s="73"/>
      <c r="T123" s="73"/>
      <c r="U123" s="73"/>
    </row>
    <row r="124" spans="1:21" ht="15.75" customHeight="1">
      <c r="A124" s="73"/>
      <c r="B124" s="73"/>
      <c r="C124" s="73"/>
      <c r="D124" s="73"/>
      <c r="E124" s="123"/>
      <c r="F124" s="123"/>
      <c r="G124" s="73"/>
      <c r="H124" s="73"/>
      <c r="I124" s="73"/>
      <c r="J124" s="73"/>
      <c r="K124" s="73"/>
      <c r="L124" s="73"/>
      <c r="M124" s="73"/>
      <c r="N124" s="73"/>
      <c r="O124" s="73"/>
      <c r="P124" s="73"/>
      <c r="Q124" s="73"/>
      <c r="R124" s="73"/>
      <c r="S124" s="73"/>
      <c r="T124" s="73"/>
      <c r="U124" s="73"/>
    </row>
    <row r="125" spans="1:21" ht="15.75" customHeight="1">
      <c r="A125" s="73"/>
      <c r="B125" s="73"/>
      <c r="C125" s="73"/>
      <c r="D125" s="73"/>
      <c r="E125" s="123"/>
      <c r="F125" s="123"/>
      <c r="G125" s="73"/>
      <c r="H125" s="73"/>
      <c r="I125" s="73"/>
      <c r="J125" s="73"/>
      <c r="K125" s="73"/>
      <c r="L125" s="73"/>
      <c r="M125" s="73"/>
      <c r="N125" s="73"/>
      <c r="O125" s="73"/>
      <c r="P125" s="73"/>
      <c r="Q125" s="73"/>
      <c r="R125" s="73"/>
      <c r="S125" s="73"/>
      <c r="T125" s="73"/>
      <c r="U125" s="73"/>
    </row>
    <row r="126" spans="1:21" ht="15.75" customHeight="1">
      <c r="A126" s="73"/>
      <c r="B126" s="73"/>
      <c r="C126" s="73"/>
      <c r="D126" s="73"/>
      <c r="E126" s="123"/>
      <c r="F126" s="123"/>
      <c r="G126" s="73"/>
      <c r="H126" s="73"/>
      <c r="I126" s="73"/>
      <c r="J126" s="73"/>
      <c r="K126" s="73"/>
      <c r="L126" s="73"/>
      <c r="M126" s="73"/>
      <c r="N126" s="73"/>
      <c r="O126" s="73"/>
      <c r="P126" s="73"/>
      <c r="Q126" s="73"/>
      <c r="R126" s="73"/>
      <c r="S126" s="73"/>
      <c r="T126" s="73"/>
      <c r="U126" s="73"/>
    </row>
    <row r="127" spans="1:21" ht="15.75" customHeight="1">
      <c r="A127" s="73"/>
      <c r="B127" s="73"/>
      <c r="C127" s="73"/>
      <c r="D127" s="73"/>
      <c r="E127" s="123"/>
      <c r="F127" s="123"/>
      <c r="G127" s="73"/>
      <c r="H127" s="73"/>
      <c r="I127" s="73"/>
      <c r="J127" s="73"/>
      <c r="K127" s="73"/>
      <c r="L127" s="73"/>
      <c r="M127" s="73"/>
      <c r="N127" s="73"/>
      <c r="O127" s="73"/>
      <c r="P127" s="73"/>
      <c r="Q127" s="73"/>
      <c r="R127" s="73"/>
      <c r="S127" s="73"/>
      <c r="T127" s="73"/>
      <c r="U127" s="73"/>
    </row>
    <row r="128" spans="1:21" ht="15.75" customHeight="1">
      <c r="A128" s="73"/>
      <c r="B128" s="73"/>
      <c r="C128" s="73"/>
      <c r="D128" s="73"/>
      <c r="E128" s="123"/>
      <c r="F128" s="123"/>
      <c r="G128" s="73"/>
      <c r="H128" s="73"/>
      <c r="I128" s="73"/>
      <c r="J128" s="73"/>
      <c r="K128" s="73"/>
      <c r="L128" s="73"/>
      <c r="M128" s="73"/>
      <c r="N128" s="73"/>
      <c r="O128" s="73"/>
      <c r="P128" s="73"/>
      <c r="Q128" s="73"/>
      <c r="R128" s="73"/>
      <c r="S128" s="73"/>
      <c r="T128" s="73"/>
      <c r="U128" s="73"/>
    </row>
    <row r="129" spans="1:21" ht="15.75" customHeight="1">
      <c r="A129" s="73"/>
      <c r="B129" s="73"/>
      <c r="C129" s="73"/>
      <c r="D129" s="73"/>
      <c r="E129" s="123"/>
      <c r="F129" s="123"/>
      <c r="G129" s="73"/>
      <c r="H129" s="73"/>
      <c r="I129" s="73"/>
      <c r="J129" s="73"/>
      <c r="K129" s="73"/>
      <c r="L129" s="73"/>
      <c r="M129" s="73"/>
      <c r="N129" s="73"/>
      <c r="O129" s="73"/>
      <c r="P129" s="73"/>
      <c r="Q129" s="73"/>
      <c r="R129" s="73"/>
      <c r="S129" s="73"/>
      <c r="T129" s="73"/>
      <c r="U129" s="73"/>
    </row>
    <row r="130" spans="1:21" ht="15.75" customHeight="1">
      <c r="A130" s="73"/>
      <c r="B130" s="73"/>
      <c r="C130" s="73"/>
      <c r="D130" s="73"/>
      <c r="E130" s="123"/>
      <c r="F130" s="123"/>
      <c r="G130" s="73"/>
      <c r="H130" s="73"/>
      <c r="I130" s="73"/>
      <c r="J130" s="73"/>
      <c r="K130" s="73"/>
      <c r="L130" s="73"/>
      <c r="M130" s="73"/>
      <c r="N130" s="73"/>
      <c r="O130" s="73"/>
      <c r="P130" s="73"/>
      <c r="Q130" s="73"/>
      <c r="R130" s="73"/>
      <c r="S130" s="73"/>
      <c r="T130" s="73"/>
      <c r="U130" s="73"/>
    </row>
    <row r="131" spans="1:21" ht="15.75" customHeight="1">
      <c r="A131" s="73"/>
      <c r="B131" s="73"/>
      <c r="C131" s="73"/>
      <c r="D131" s="73"/>
      <c r="E131" s="123"/>
      <c r="F131" s="123"/>
      <c r="G131" s="73"/>
      <c r="H131" s="73"/>
      <c r="I131" s="73"/>
      <c r="J131" s="73"/>
      <c r="K131" s="73"/>
      <c r="L131" s="73"/>
      <c r="M131" s="73"/>
      <c r="N131" s="73"/>
      <c r="O131" s="73"/>
      <c r="P131" s="73"/>
      <c r="Q131" s="73"/>
      <c r="R131" s="73"/>
      <c r="S131" s="73"/>
      <c r="T131" s="73"/>
      <c r="U131" s="73"/>
    </row>
    <row r="132" spans="1:21" ht="15.75" customHeight="1">
      <c r="A132" s="73"/>
      <c r="B132" s="73"/>
      <c r="C132" s="73"/>
      <c r="D132" s="73"/>
      <c r="E132" s="123"/>
      <c r="F132" s="123"/>
      <c r="G132" s="73"/>
      <c r="H132" s="73"/>
      <c r="I132" s="73"/>
      <c r="J132" s="73"/>
      <c r="K132" s="73"/>
      <c r="L132" s="73"/>
      <c r="M132" s="73"/>
      <c r="N132" s="73"/>
      <c r="O132" s="73"/>
      <c r="P132" s="73"/>
      <c r="Q132" s="73"/>
      <c r="R132" s="73"/>
      <c r="S132" s="73"/>
      <c r="T132" s="73"/>
      <c r="U132" s="73"/>
    </row>
    <row r="133" spans="1:21" ht="15.75" customHeight="1">
      <c r="A133" s="73"/>
      <c r="B133" s="73"/>
      <c r="C133" s="73"/>
      <c r="D133" s="73"/>
      <c r="E133" s="123"/>
      <c r="F133" s="123"/>
      <c r="G133" s="73"/>
      <c r="H133" s="73"/>
      <c r="I133" s="73"/>
      <c r="J133" s="73"/>
      <c r="K133" s="73"/>
      <c r="L133" s="73"/>
      <c r="M133" s="73"/>
      <c r="N133" s="73"/>
      <c r="O133" s="73"/>
      <c r="P133" s="73"/>
      <c r="Q133" s="73"/>
      <c r="R133" s="73"/>
      <c r="S133" s="73"/>
      <c r="T133" s="73"/>
      <c r="U133" s="73"/>
    </row>
    <row r="134" spans="1:21" ht="15.75" customHeight="1">
      <c r="A134" s="73"/>
      <c r="B134" s="73"/>
      <c r="C134" s="73"/>
      <c r="D134" s="73"/>
      <c r="E134" s="123"/>
      <c r="F134" s="123"/>
      <c r="G134" s="73"/>
      <c r="H134" s="73"/>
      <c r="I134" s="73"/>
      <c r="J134" s="73"/>
      <c r="K134" s="73"/>
      <c r="L134" s="73"/>
      <c r="M134" s="73"/>
      <c r="N134" s="73"/>
      <c r="O134" s="73"/>
      <c r="P134" s="73"/>
      <c r="Q134" s="73"/>
      <c r="R134" s="73"/>
      <c r="S134" s="73"/>
      <c r="T134" s="73"/>
      <c r="U134" s="73"/>
    </row>
    <row r="135" spans="1:21" ht="15.75" customHeight="1">
      <c r="A135" s="73"/>
      <c r="B135" s="73"/>
      <c r="C135" s="73"/>
      <c r="D135" s="73"/>
      <c r="E135" s="123"/>
      <c r="F135" s="123"/>
      <c r="G135" s="73"/>
      <c r="H135" s="73"/>
      <c r="I135" s="73"/>
      <c r="J135" s="73"/>
      <c r="K135" s="73"/>
      <c r="L135" s="73"/>
      <c r="M135" s="73"/>
      <c r="N135" s="73"/>
      <c r="O135" s="73"/>
      <c r="P135" s="73"/>
      <c r="Q135" s="73"/>
      <c r="R135" s="73"/>
      <c r="S135" s="73"/>
      <c r="T135" s="73"/>
      <c r="U135" s="73"/>
    </row>
    <row r="136" spans="1:21" ht="15.75" customHeight="1">
      <c r="A136" s="73"/>
      <c r="B136" s="73"/>
      <c r="C136" s="73"/>
      <c r="D136" s="73"/>
      <c r="E136" s="123"/>
      <c r="F136" s="123"/>
      <c r="G136" s="73"/>
      <c r="H136" s="73"/>
      <c r="I136" s="73"/>
      <c r="J136" s="73"/>
      <c r="K136" s="73"/>
      <c r="L136" s="73"/>
      <c r="M136" s="73"/>
      <c r="N136" s="73"/>
      <c r="O136" s="73"/>
      <c r="P136" s="73"/>
      <c r="Q136" s="73"/>
      <c r="R136" s="73"/>
      <c r="S136" s="73"/>
      <c r="T136" s="73"/>
      <c r="U136" s="73"/>
    </row>
    <row r="137" spans="1:21" ht="15.75" customHeight="1">
      <c r="A137" s="73"/>
      <c r="B137" s="73"/>
      <c r="C137" s="73"/>
      <c r="D137" s="73"/>
      <c r="E137" s="123"/>
      <c r="F137" s="123"/>
      <c r="G137" s="73"/>
      <c r="H137" s="73"/>
      <c r="I137" s="73"/>
      <c r="J137" s="73"/>
      <c r="K137" s="73"/>
      <c r="L137" s="73"/>
      <c r="M137" s="73"/>
      <c r="N137" s="73"/>
      <c r="O137" s="73"/>
      <c r="P137" s="73"/>
      <c r="Q137" s="73"/>
      <c r="R137" s="73"/>
      <c r="S137" s="73"/>
      <c r="T137" s="73"/>
      <c r="U137" s="73"/>
    </row>
    <row r="138" spans="1:21" ht="15.75" customHeight="1">
      <c r="A138" s="73"/>
      <c r="B138" s="73"/>
      <c r="C138" s="73"/>
      <c r="D138" s="73"/>
      <c r="E138" s="123"/>
      <c r="F138" s="123"/>
      <c r="G138" s="73"/>
      <c r="H138" s="73"/>
      <c r="I138" s="73"/>
      <c r="J138" s="73"/>
      <c r="K138" s="73"/>
      <c r="L138" s="73"/>
      <c r="M138" s="73"/>
      <c r="N138" s="73"/>
      <c r="O138" s="73"/>
      <c r="P138" s="73"/>
      <c r="Q138" s="73"/>
      <c r="R138" s="73"/>
      <c r="S138" s="73"/>
      <c r="T138" s="73"/>
      <c r="U138" s="73"/>
    </row>
    <row r="139" spans="1:21" ht="15.75" customHeight="1">
      <c r="A139" s="73"/>
      <c r="B139" s="73"/>
      <c r="C139" s="73"/>
      <c r="D139" s="73"/>
      <c r="E139" s="123"/>
      <c r="F139" s="123"/>
      <c r="G139" s="73"/>
      <c r="H139" s="73"/>
      <c r="I139" s="73"/>
      <c r="J139" s="73"/>
      <c r="K139" s="73"/>
      <c r="L139" s="73"/>
      <c r="M139" s="73"/>
      <c r="N139" s="73"/>
      <c r="O139" s="73"/>
      <c r="P139" s="73"/>
      <c r="Q139" s="73"/>
      <c r="R139" s="73"/>
      <c r="S139" s="73"/>
      <c r="T139" s="73"/>
      <c r="U139" s="73"/>
    </row>
    <row r="140" spans="1:21" ht="15.75" customHeight="1">
      <c r="A140" s="73"/>
      <c r="B140" s="73"/>
      <c r="C140" s="73"/>
      <c r="D140" s="73"/>
      <c r="E140" s="123"/>
      <c r="F140" s="123"/>
      <c r="G140" s="73"/>
      <c r="H140" s="73"/>
      <c r="I140" s="73"/>
      <c r="J140" s="73"/>
      <c r="K140" s="73"/>
      <c r="L140" s="73"/>
      <c r="M140" s="73"/>
      <c r="N140" s="73"/>
      <c r="O140" s="73"/>
      <c r="P140" s="73"/>
      <c r="Q140" s="73"/>
      <c r="R140" s="73"/>
      <c r="S140" s="73"/>
      <c r="T140" s="73"/>
      <c r="U140" s="73"/>
    </row>
    <row r="141" spans="1:21" ht="15.75" customHeight="1">
      <c r="A141" s="73"/>
      <c r="B141" s="73"/>
      <c r="C141" s="73"/>
      <c r="D141" s="73"/>
      <c r="E141" s="123"/>
      <c r="F141" s="123"/>
      <c r="G141" s="73"/>
      <c r="H141" s="73"/>
      <c r="I141" s="73"/>
      <c r="J141" s="73"/>
      <c r="K141" s="73"/>
      <c r="L141" s="73"/>
      <c r="M141" s="73"/>
      <c r="N141" s="73"/>
      <c r="O141" s="73"/>
      <c r="P141" s="73"/>
      <c r="Q141" s="73"/>
      <c r="R141" s="73"/>
      <c r="S141" s="73"/>
      <c r="T141" s="73"/>
      <c r="U141" s="73"/>
    </row>
    <row r="142" spans="1:21" ht="15.75" customHeight="1">
      <c r="A142" s="73"/>
      <c r="B142" s="73"/>
      <c r="C142" s="73"/>
      <c r="D142" s="73"/>
      <c r="E142" s="123"/>
      <c r="F142" s="123"/>
      <c r="G142" s="73"/>
      <c r="H142" s="73"/>
      <c r="I142" s="73"/>
      <c r="J142" s="73"/>
      <c r="K142" s="73"/>
      <c r="L142" s="73"/>
      <c r="M142" s="73"/>
      <c r="N142" s="73"/>
      <c r="O142" s="73"/>
      <c r="P142" s="73"/>
      <c r="Q142" s="73"/>
      <c r="R142" s="73"/>
      <c r="S142" s="73"/>
      <c r="T142" s="73"/>
      <c r="U142" s="73"/>
    </row>
    <row r="143" spans="1:21" ht="15.75" customHeight="1">
      <c r="A143" s="73"/>
      <c r="B143" s="73"/>
      <c r="C143" s="73"/>
      <c r="D143" s="73"/>
      <c r="E143" s="123"/>
      <c r="F143" s="123"/>
      <c r="G143" s="73"/>
      <c r="H143" s="73"/>
      <c r="I143" s="73"/>
      <c r="J143" s="73"/>
      <c r="K143" s="73"/>
      <c r="L143" s="73"/>
      <c r="M143" s="73"/>
      <c r="N143" s="73"/>
      <c r="O143" s="73"/>
      <c r="P143" s="73"/>
      <c r="Q143" s="73"/>
      <c r="R143" s="73"/>
      <c r="S143" s="73"/>
      <c r="T143" s="73"/>
      <c r="U143" s="73"/>
    </row>
    <row r="144" spans="1:21" ht="15.75" customHeight="1">
      <c r="A144" s="73"/>
      <c r="B144" s="73"/>
      <c r="C144" s="73"/>
      <c r="D144" s="73"/>
      <c r="E144" s="123"/>
      <c r="F144" s="123"/>
      <c r="G144" s="73"/>
      <c r="H144" s="73"/>
      <c r="I144" s="73"/>
      <c r="J144" s="73"/>
      <c r="K144" s="73"/>
      <c r="L144" s="73"/>
      <c r="M144" s="73"/>
      <c r="N144" s="73"/>
      <c r="O144" s="73"/>
      <c r="P144" s="73"/>
      <c r="Q144" s="73"/>
      <c r="R144" s="73"/>
      <c r="S144" s="73"/>
      <c r="T144" s="73"/>
      <c r="U144" s="73"/>
    </row>
    <row r="145" spans="1:21" ht="15.75" customHeight="1">
      <c r="A145" s="73"/>
      <c r="B145" s="73"/>
      <c r="C145" s="73"/>
      <c r="D145" s="73"/>
      <c r="E145" s="123"/>
      <c r="F145" s="123"/>
      <c r="G145" s="73"/>
      <c r="H145" s="73"/>
      <c r="I145" s="73"/>
      <c r="J145" s="73"/>
      <c r="K145" s="73"/>
      <c r="L145" s="73"/>
      <c r="M145" s="73"/>
      <c r="N145" s="73"/>
      <c r="O145" s="73"/>
      <c r="P145" s="73"/>
      <c r="Q145" s="73"/>
      <c r="R145" s="73"/>
      <c r="S145" s="73"/>
      <c r="T145" s="73"/>
      <c r="U145" s="73"/>
    </row>
    <row r="146" spans="1:21" ht="15.75" customHeight="1">
      <c r="A146" s="73"/>
      <c r="B146" s="73"/>
      <c r="C146" s="73"/>
      <c r="D146" s="73"/>
      <c r="E146" s="123"/>
      <c r="F146" s="123"/>
      <c r="G146" s="73"/>
      <c r="H146" s="73"/>
      <c r="I146" s="73"/>
      <c r="J146" s="73"/>
      <c r="K146" s="73"/>
      <c r="L146" s="73"/>
      <c r="M146" s="73"/>
      <c r="N146" s="73"/>
      <c r="O146" s="73"/>
      <c r="P146" s="73"/>
      <c r="Q146" s="73"/>
      <c r="R146" s="73"/>
      <c r="S146" s="73"/>
      <c r="T146" s="73"/>
      <c r="U146" s="73"/>
    </row>
    <row r="147" spans="1:21" ht="15.75" customHeight="1">
      <c r="A147" s="73"/>
      <c r="B147" s="73"/>
      <c r="C147" s="73"/>
      <c r="D147" s="73"/>
      <c r="E147" s="123"/>
      <c r="F147" s="123"/>
      <c r="G147" s="73"/>
      <c r="H147" s="73"/>
      <c r="I147" s="73"/>
      <c r="J147" s="73"/>
      <c r="K147" s="73"/>
      <c r="L147" s="73"/>
      <c r="M147" s="73"/>
      <c r="N147" s="73"/>
      <c r="O147" s="73"/>
      <c r="P147" s="73"/>
      <c r="Q147" s="73"/>
      <c r="R147" s="73"/>
      <c r="S147" s="73"/>
      <c r="T147" s="73"/>
      <c r="U147" s="73"/>
    </row>
    <row r="148" spans="1:21" ht="15.75" customHeight="1">
      <c r="A148" s="73"/>
      <c r="B148" s="73"/>
      <c r="C148" s="73"/>
      <c r="D148" s="73"/>
      <c r="E148" s="123"/>
      <c r="F148" s="123"/>
      <c r="G148" s="73"/>
      <c r="H148" s="73"/>
      <c r="I148" s="73"/>
      <c r="J148" s="73"/>
      <c r="K148" s="73"/>
      <c r="L148" s="73"/>
      <c r="M148" s="73"/>
      <c r="N148" s="73"/>
      <c r="O148" s="73"/>
      <c r="P148" s="73"/>
      <c r="Q148" s="73"/>
      <c r="R148" s="73"/>
      <c r="S148" s="73"/>
      <c r="T148" s="73"/>
      <c r="U148" s="73"/>
    </row>
    <row r="149" spans="1:21" ht="15.75" customHeight="1">
      <c r="A149" s="73"/>
      <c r="B149" s="73"/>
      <c r="C149" s="73"/>
      <c r="D149" s="73"/>
      <c r="E149" s="123"/>
      <c r="F149" s="123"/>
      <c r="G149" s="73"/>
      <c r="H149" s="73"/>
      <c r="I149" s="73"/>
      <c r="J149" s="73"/>
      <c r="K149" s="73"/>
      <c r="L149" s="73"/>
      <c r="M149" s="73"/>
      <c r="N149" s="73"/>
      <c r="O149" s="73"/>
      <c r="P149" s="73"/>
      <c r="Q149" s="73"/>
      <c r="R149" s="73"/>
      <c r="S149" s="73"/>
      <c r="T149" s="73"/>
      <c r="U149" s="73"/>
    </row>
    <row r="150" spans="1:21" ht="15.75" customHeight="1">
      <c r="A150" s="73"/>
      <c r="B150" s="73"/>
      <c r="C150" s="73"/>
      <c r="D150" s="73"/>
      <c r="E150" s="123"/>
      <c r="F150" s="123"/>
      <c r="G150" s="73"/>
      <c r="H150" s="73"/>
      <c r="I150" s="73"/>
      <c r="J150" s="73"/>
      <c r="K150" s="73"/>
      <c r="L150" s="73"/>
      <c r="M150" s="73"/>
      <c r="N150" s="73"/>
      <c r="O150" s="73"/>
      <c r="P150" s="73"/>
      <c r="Q150" s="73"/>
      <c r="R150" s="73"/>
      <c r="S150" s="73"/>
      <c r="T150" s="73"/>
      <c r="U150" s="73"/>
    </row>
    <row r="151" spans="1:21" ht="15.75" customHeight="1">
      <c r="A151" s="73"/>
      <c r="B151" s="73"/>
      <c r="C151" s="73"/>
      <c r="D151" s="73"/>
      <c r="E151" s="123"/>
      <c r="F151" s="123"/>
      <c r="G151" s="73"/>
      <c r="H151" s="73"/>
      <c r="I151" s="73"/>
      <c r="J151" s="73"/>
      <c r="K151" s="73"/>
      <c r="L151" s="73"/>
      <c r="M151" s="73"/>
      <c r="N151" s="73"/>
      <c r="O151" s="73"/>
      <c r="P151" s="73"/>
      <c r="Q151" s="73"/>
      <c r="R151" s="73"/>
      <c r="S151" s="73"/>
      <c r="T151" s="73"/>
      <c r="U151" s="73"/>
    </row>
    <row r="152" spans="1:21" ht="15.75" customHeight="1">
      <c r="A152" s="73"/>
      <c r="B152" s="73"/>
      <c r="C152" s="73"/>
      <c r="D152" s="73"/>
      <c r="E152" s="123"/>
      <c r="F152" s="123"/>
      <c r="G152" s="73"/>
      <c r="H152" s="73"/>
      <c r="I152" s="73"/>
      <c r="J152" s="73"/>
      <c r="K152" s="73"/>
      <c r="L152" s="73"/>
      <c r="M152" s="73"/>
      <c r="N152" s="73"/>
      <c r="O152" s="73"/>
      <c r="P152" s="73"/>
      <c r="Q152" s="73"/>
      <c r="R152" s="73"/>
      <c r="S152" s="73"/>
      <c r="T152" s="73"/>
      <c r="U152" s="73"/>
    </row>
    <row r="153" spans="1:21" ht="15.75" customHeight="1">
      <c r="A153" s="73"/>
      <c r="B153" s="73"/>
      <c r="C153" s="73"/>
      <c r="D153" s="73"/>
      <c r="E153" s="123"/>
      <c r="F153" s="123"/>
      <c r="G153" s="73"/>
      <c r="H153" s="73"/>
      <c r="I153" s="73"/>
      <c r="J153" s="73"/>
      <c r="K153" s="73"/>
      <c r="L153" s="73"/>
      <c r="M153" s="73"/>
      <c r="N153" s="73"/>
      <c r="O153" s="73"/>
      <c r="P153" s="73"/>
      <c r="Q153" s="73"/>
      <c r="R153" s="73"/>
      <c r="S153" s="73"/>
      <c r="T153" s="73"/>
      <c r="U153" s="73"/>
    </row>
    <row r="154" spans="1:21" ht="15.75" customHeight="1">
      <c r="A154" s="73"/>
      <c r="B154" s="73"/>
      <c r="C154" s="73"/>
      <c r="D154" s="73"/>
      <c r="E154" s="123"/>
      <c r="F154" s="123"/>
      <c r="G154" s="73"/>
      <c r="H154" s="73"/>
      <c r="I154" s="73"/>
      <c r="J154" s="73"/>
      <c r="K154" s="73"/>
      <c r="L154" s="73"/>
      <c r="M154" s="73"/>
      <c r="N154" s="73"/>
      <c r="O154" s="73"/>
      <c r="P154" s="73"/>
      <c r="Q154" s="73"/>
      <c r="R154" s="73"/>
      <c r="S154" s="73"/>
      <c r="T154" s="73"/>
      <c r="U154" s="73"/>
    </row>
    <row r="155" spans="1:21" ht="15.75" customHeight="1">
      <c r="A155" s="73"/>
      <c r="B155" s="73"/>
      <c r="C155" s="73"/>
      <c r="D155" s="73"/>
      <c r="E155" s="123"/>
      <c r="F155" s="123"/>
      <c r="G155" s="73"/>
      <c r="H155" s="73"/>
      <c r="I155" s="73"/>
      <c r="J155" s="73"/>
      <c r="K155" s="73"/>
      <c r="L155" s="73"/>
      <c r="M155" s="73"/>
      <c r="N155" s="73"/>
      <c r="O155" s="73"/>
      <c r="P155" s="73"/>
      <c r="Q155" s="73"/>
      <c r="R155" s="73"/>
      <c r="S155" s="73"/>
      <c r="T155" s="73"/>
      <c r="U155" s="73"/>
    </row>
    <row r="156" spans="1:21" ht="15.75" customHeight="1">
      <c r="A156" s="73"/>
      <c r="B156" s="73"/>
      <c r="C156" s="73"/>
      <c r="D156" s="73"/>
      <c r="E156" s="123"/>
      <c r="F156" s="123"/>
      <c r="G156" s="73"/>
      <c r="H156" s="73"/>
      <c r="I156" s="73"/>
      <c r="J156" s="73"/>
      <c r="K156" s="73"/>
      <c r="L156" s="73"/>
      <c r="M156" s="73"/>
      <c r="N156" s="73"/>
      <c r="O156" s="73"/>
      <c r="P156" s="73"/>
      <c r="Q156" s="73"/>
      <c r="R156" s="73"/>
      <c r="S156" s="73"/>
      <c r="T156" s="73"/>
      <c r="U156" s="73"/>
    </row>
    <row r="157" spans="1:21" ht="15.75" customHeight="1">
      <c r="A157" s="73"/>
      <c r="B157" s="73"/>
      <c r="C157" s="73"/>
      <c r="D157" s="73"/>
      <c r="E157" s="123"/>
      <c r="F157" s="123"/>
      <c r="G157" s="73"/>
      <c r="H157" s="73"/>
      <c r="I157" s="73"/>
      <c r="J157" s="73"/>
      <c r="K157" s="73"/>
      <c r="L157" s="73"/>
      <c r="M157" s="73"/>
      <c r="N157" s="73"/>
      <c r="O157" s="73"/>
      <c r="P157" s="73"/>
      <c r="Q157" s="73"/>
      <c r="R157" s="73"/>
      <c r="S157" s="73"/>
      <c r="T157" s="73"/>
      <c r="U157" s="73"/>
    </row>
    <row r="158" spans="1:21" ht="15.75" customHeight="1">
      <c r="A158" s="73"/>
      <c r="B158" s="73"/>
      <c r="C158" s="73"/>
      <c r="D158" s="73"/>
      <c r="E158" s="123"/>
      <c r="F158" s="123"/>
      <c r="G158" s="73"/>
      <c r="H158" s="73"/>
      <c r="I158" s="73"/>
      <c r="J158" s="73"/>
      <c r="K158" s="73"/>
      <c r="L158" s="73"/>
      <c r="M158" s="73"/>
      <c r="N158" s="73"/>
      <c r="O158" s="73"/>
      <c r="P158" s="73"/>
      <c r="Q158" s="73"/>
      <c r="R158" s="73"/>
      <c r="S158" s="73"/>
      <c r="T158" s="73"/>
      <c r="U158" s="73"/>
    </row>
    <row r="159" spans="1:21" ht="15.75" customHeight="1">
      <c r="A159" s="73"/>
      <c r="B159" s="73"/>
      <c r="C159" s="73"/>
      <c r="D159" s="73"/>
      <c r="E159" s="123"/>
      <c r="F159" s="123"/>
      <c r="G159" s="73"/>
      <c r="H159" s="73"/>
      <c r="I159" s="73"/>
      <c r="J159" s="73"/>
      <c r="K159" s="73"/>
      <c r="L159" s="73"/>
      <c r="M159" s="73"/>
      <c r="N159" s="73"/>
      <c r="O159" s="73"/>
      <c r="P159" s="73"/>
      <c r="Q159" s="73"/>
      <c r="R159" s="73"/>
      <c r="S159" s="73"/>
      <c r="T159" s="73"/>
      <c r="U159" s="73"/>
    </row>
    <row r="160" spans="1:21" ht="15.75" customHeight="1">
      <c r="A160" s="73"/>
      <c r="B160" s="73"/>
      <c r="C160" s="73"/>
      <c r="D160" s="73"/>
      <c r="E160" s="123"/>
      <c r="F160" s="123"/>
      <c r="G160" s="73"/>
      <c r="H160" s="73"/>
      <c r="I160" s="73"/>
      <c r="J160" s="73"/>
      <c r="K160" s="73"/>
      <c r="L160" s="73"/>
      <c r="M160" s="73"/>
      <c r="N160" s="73"/>
      <c r="O160" s="73"/>
      <c r="P160" s="73"/>
      <c r="Q160" s="73"/>
      <c r="R160" s="73"/>
      <c r="S160" s="73"/>
      <c r="T160" s="73"/>
      <c r="U160" s="73"/>
    </row>
    <row r="161" spans="1:21" ht="15.75" customHeight="1">
      <c r="A161" s="73"/>
      <c r="B161" s="73"/>
      <c r="C161" s="73"/>
      <c r="D161" s="73"/>
      <c r="E161" s="123"/>
      <c r="F161" s="123"/>
      <c r="G161" s="73"/>
      <c r="H161" s="73"/>
      <c r="I161" s="73"/>
      <c r="J161" s="73"/>
      <c r="K161" s="73"/>
      <c r="L161" s="73"/>
      <c r="M161" s="73"/>
      <c r="N161" s="73"/>
      <c r="O161" s="73"/>
      <c r="P161" s="73"/>
      <c r="Q161" s="73"/>
      <c r="R161" s="73"/>
      <c r="S161" s="73"/>
      <c r="T161" s="73"/>
      <c r="U161" s="73"/>
    </row>
    <row r="162" spans="1:21" ht="15.75" customHeight="1">
      <c r="A162" s="73"/>
      <c r="B162" s="73"/>
      <c r="C162" s="73"/>
      <c r="D162" s="73"/>
      <c r="E162" s="123"/>
      <c r="F162" s="123"/>
      <c r="G162" s="73"/>
      <c r="H162" s="73"/>
      <c r="I162" s="73"/>
      <c r="J162" s="73"/>
      <c r="K162" s="73"/>
      <c r="L162" s="73"/>
      <c r="M162" s="73"/>
      <c r="N162" s="73"/>
      <c r="O162" s="73"/>
      <c r="P162" s="73"/>
      <c r="Q162" s="73"/>
      <c r="R162" s="73"/>
      <c r="S162" s="73"/>
      <c r="T162" s="73"/>
      <c r="U162" s="73"/>
    </row>
    <row r="163" spans="1:21" ht="15.75" customHeight="1">
      <c r="A163" s="73"/>
      <c r="B163" s="73"/>
      <c r="C163" s="73"/>
      <c r="D163" s="73"/>
      <c r="E163" s="123"/>
      <c r="F163" s="123"/>
      <c r="G163" s="73"/>
      <c r="H163" s="73"/>
      <c r="I163" s="73"/>
      <c r="J163" s="73"/>
      <c r="K163" s="73"/>
      <c r="L163" s="73"/>
      <c r="M163" s="73"/>
      <c r="N163" s="73"/>
      <c r="O163" s="73"/>
      <c r="P163" s="73"/>
      <c r="Q163" s="73"/>
      <c r="R163" s="73"/>
      <c r="S163" s="73"/>
      <c r="T163" s="73"/>
      <c r="U163" s="73"/>
    </row>
    <row r="164" spans="1:21" ht="15.75" customHeight="1">
      <c r="A164" s="73"/>
      <c r="B164" s="73"/>
      <c r="C164" s="73"/>
      <c r="D164" s="73"/>
      <c r="E164" s="123"/>
      <c r="F164" s="123"/>
      <c r="G164" s="73"/>
      <c r="H164" s="73"/>
      <c r="I164" s="73"/>
      <c r="J164" s="73"/>
      <c r="K164" s="73"/>
      <c r="L164" s="73"/>
      <c r="M164" s="73"/>
      <c r="N164" s="73"/>
      <c r="O164" s="73"/>
      <c r="P164" s="73"/>
      <c r="Q164" s="73"/>
      <c r="R164" s="73"/>
      <c r="S164" s="73"/>
      <c r="T164" s="73"/>
      <c r="U164" s="73"/>
    </row>
    <row r="165" spans="1:21" ht="15.75" customHeight="1">
      <c r="A165" s="73"/>
      <c r="B165" s="73"/>
      <c r="C165" s="73"/>
      <c r="D165" s="73"/>
      <c r="E165" s="123"/>
      <c r="F165" s="123"/>
      <c r="G165" s="73"/>
      <c r="H165" s="73"/>
      <c r="I165" s="73"/>
      <c r="J165" s="73"/>
      <c r="K165" s="73"/>
      <c r="L165" s="73"/>
      <c r="M165" s="73"/>
      <c r="N165" s="73"/>
      <c r="O165" s="73"/>
      <c r="P165" s="73"/>
      <c r="Q165" s="73"/>
      <c r="R165" s="73"/>
      <c r="S165" s="73"/>
      <c r="T165" s="73"/>
      <c r="U165" s="73"/>
    </row>
    <row r="166" spans="1:21" ht="15.75" customHeight="1">
      <c r="A166" s="73"/>
      <c r="B166" s="73"/>
      <c r="C166" s="73"/>
      <c r="D166" s="73"/>
      <c r="E166" s="123"/>
      <c r="F166" s="123"/>
      <c r="G166" s="73"/>
      <c r="H166" s="73"/>
      <c r="I166" s="73"/>
      <c r="J166" s="73"/>
      <c r="K166" s="73"/>
      <c r="L166" s="73"/>
      <c r="M166" s="73"/>
      <c r="N166" s="73"/>
      <c r="O166" s="73"/>
      <c r="P166" s="73"/>
      <c r="Q166" s="73"/>
      <c r="R166" s="73"/>
      <c r="S166" s="73"/>
      <c r="T166" s="73"/>
      <c r="U166" s="73"/>
    </row>
    <row r="167" spans="1:21" ht="15.75" customHeight="1">
      <c r="A167" s="73"/>
      <c r="B167" s="73"/>
      <c r="C167" s="73"/>
      <c r="D167" s="73"/>
      <c r="E167" s="123"/>
      <c r="F167" s="123"/>
      <c r="G167" s="73"/>
      <c r="H167" s="73"/>
      <c r="I167" s="73"/>
      <c r="J167" s="73"/>
      <c r="K167" s="73"/>
      <c r="L167" s="73"/>
      <c r="M167" s="73"/>
      <c r="N167" s="73"/>
      <c r="O167" s="73"/>
      <c r="P167" s="73"/>
      <c r="Q167" s="73"/>
      <c r="R167" s="73"/>
      <c r="S167" s="73"/>
      <c r="T167" s="73"/>
      <c r="U167" s="73"/>
    </row>
    <row r="168" spans="1:21" ht="15.75" customHeight="1">
      <c r="A168" s="73"/>
      <c r="B168" s="73"/>
      <c r="C168" s="73"/>
      <c r="D168" s="73"/>
      <c r="E168" s="123"/>
      <c r="F168" s="123"/>
      <c r="G168" s="73"/>
      <c r="H168" s="73"/>
      <c r="I168" s="73"/>
      <c r="J168" s="73"/>
      <c r="K168" s="73"/>
      <c r="L168" s="73"/>
      <c r="M168" s="73"/>
      <c r="N168" s="73"/>
      <c r="O168" s="73"/>
      <c r="P168" s="73"/>
      <c r="Q168" s="73"/>
      <c r="R168" s="73"/>
      <c r="S168" s="73"/>
      <c r="T168" s="73"/>
      <c r="U168" s="73"/>
    </row>
    <row r="169" spans="1:21" ht="15.75" customHeight="1">
      <c r="A169" s="73"/>
      <c r="B169" s="73"/>
      <c r="C169" s="73"/>
      <c r="D169" s="73"/>
      <c r="E169" s="123"/>
      <c r="F169" s="123"/>
      <c r="G169" s="73"/>
      <c r="H169" s="73"/>
      <c r="I169" s="73"/>
      <c r="J169" s="73"/>
      <c r="K169" s="73"/>
      <c r="L169" s="73"/>
      <c r="M169" s="73"/>
      <c r="N169" s="73"/>
      <c r="O169" s="73"/>
      <c r="P169" s="73"/>
      <c r="Q169" s="73"/>
      <c r="R169" s="73"/>
      <c r="S169" s="73"/>
      <c r="T169" s="73"/>
      <c r="U169" s="73"/>
    </row>
    <row r="170" spans="1:21" ht="15.75" customHeight="1">
      <c r="A170" s="73"/>
      <c r="B170" s="73"/>
      <c r="C170" s="73"/>
      <c r="D170" s="73"/>
      <c r="E170" s="123"/>
      <c r="F170" s="123"/>
      <c r="G170" s="73"/>
      <c r="H170" s="73"/>
      <c r="I170" s="73"/>
      <c r="J170" s="73"/>
      <c r="K170" s="73"/>
      <c r="L170" s="73"/>
      <c r="M170" s="73"/>
      <c r="N170" s="73"/>
      <c r="O170" s="73"/>
      <c r="P170" s="73"/>
      <c r="Q170" s="73"/>
      <c r="R170" s="73"/>
      <c r="S170" s="73"/>
      <c r="T170" s="73"/>
      <c r="U170" s="73"/>
    </row>
    <row r="171" spans="1:21" ht="15.75" customHeight="1">
      <c r="A171" s="73"/>
      <c r="B171" s="73"/>
      <c r="C171" s="73"/>
      <c r="D171" s="73"/>
      <c r="E171" s="123"/>
      <c r="F171" s="123"/>
      <c r="G171" s="73"/>
      <c r="H171" s="73"/>
      <c r="I171" s="73"/>
      <c r="J171" s="73"/>
      <c r="K171" s="73"/>
      <c r="L171" s="73"/>
      <c r="M171" s="73"/>
      <c r="N171" s="73"/>
      <c r="O171" s="73"/>
      <c r="P171" s="73"/>
      <c r="Q171" s="73"/>
      <c r="R171" s="73"/>
      <c r="S171" s="73"/>
      <c r="T171" s="73"/>
      <c r="U171" s="73"/>
    </row>
    <row r="172" spans="1:21" ht="15.75" customHeight="1">
      <c r="A172" s="73"/>
      <c r="B172" s="73"/>
      <c r="C172" s="73"/>
      <c r="D172" s="73"/>
      <c r="E172" s="123"/>
      <c r="F172" s="123"/>
      <c r="G172" s="73"/>
      <c r="H172" s="73"/>
      <c r="I172" s="73"/>
      <c r="J172" s="73"/>
      <c r="K172" s="73"/>
      <c r="L172" s="73"/>
      <c r="M172" s="73"/>
      <c r="N172" s="73"/>
      <c r="O172" s="73"/>
      <c r="P172" s="73"/>
      <c r="Q172" s="73"/>
      <c r="R172" s="73"/>
      <c r="S172" s="73"/>
      <c r="T172" s="73"/>
      <c r="U172" s="73"/>
    </row>
    <row r="173" spans="1:21" ht="15.75" customHeight="1">
      <c r="A173" s="73"/>
      <c r="B173" s="73"/>
      <c r="C173" s="73"/>
      <c r="D173" s="73"/>
      <c r="E173" s="123"/>
      <c r="F173" s="123"/>
      <c r="G173" s="73"/>
      <c r="H173" s="73"/>
      <c r="I173" s="73"/>
      <c r="J173" s="73"/>
      <c r="K173" s="73"/>
      <c r="L173" s="73"/>
      <c r="M173" s="73"/>
      <c r="N173" s="73"/>
      <c r="O173" s="73"/>
      <c r="P173" s="73"/>
      <c r="Q173" s="73"/>
      <c r="R173" s="73"/>
      <c r="S173" s="73"/>
      <c r="T173" s="73"/>
      <c r="U173" s="73"/>
    </row>
    <row r="174" spans="1:21" ht="15.75" customHeight="1">
      <c r="A174" s="73"/>
      <c r="B174" s="73"/>
      <c r="C174" s="73"/>
      <c r="D174" s="73"/>
      <c r="E174" s="123"/>
      <c r="F174" s="123"/>
      <c r="G174" s="73"/>
      <c r="H174" s="73"/>
      <c r="I174" s="73"/>
      <c r="J174" s="73"/>
      <c r="K174" s="73"/>
      <c r="L174" s="73"/>
      <c r="M174" s="73"/>
      <c r="N174" s="73"/>
      <c r="O174" s="73"/>
      <c r="P174" s="73"/>
      <c r="Q174" s="73"/>
      <c r="R174" s="73"/>
      <c r="S174" s="73"/>
      <c r="T174" s="73"/>
      <c r="U174" s="73"/>
    </row>
    <row r="175" spans="1:21" ht="15.75" customHeight="1">
      <c r="A175" s="73"/>
      <c r="B175" s="73"/>
      <c r="C175" s="73"/>
      <c r="D175" s="73"/>
      <c r="E175" s="123"/>
      <c r="F175" s="123"/>
      <c r="G175" s="73"/>
      <c r="H175" s="73"/>
      <c r="I175" s="73"/>
      <c r="J175" s="73"/>
      <c r="K175" s="73"/>
      <c r="L175" s="73"/>
      <c r="M175" s="73"/>
      <c r="N175" s="73"/>
      <c r="O175" s="73"/>
      <c r="P175" s="73"/>
      <c r="Q175" s="73"/>
      <c r="R175" s="73"/>
      <c r="S175" s="73"/>
      <c r="T175" s="73"/>
      <c r="U175" s="73"/>
    </row>
    <row r="176" spans="1:21" ht="15.75" customHeight="1">
      <c r="A176" s="73"/>
      <c r="B176" s="73"/>
      <c r="C176" s="73"/>
      <c r="D176" s="73"/>
      <c r="E176" s="123"/>
      <c r="F176" s="123"/>
      <c r="G176" s="73"/>
      <c r="H176" s="73"/>
      <c r="I176" s="73"/>
      <c r="J176" s="73"/>
      <c r="K176" s="73"/>
      <c r="L176" s="73"/>
      <c r="M176" s="73"/>
      <c r="N176" s="73"/>
      <c r="O176" s="73"/>
      <c r="P176" s="73"/>
      <c r="Q176" s="73"/>
      <c r="R176" s="73"/>
      <c r="S176" s="73"/>
      <c r="T176" s="73"/>
      <c r="U176" s="73"/>
    </row>
    <row r="177" spans="1:21" ht="15.75" customHeight="1">
      <c r="A177" s="73"/>
      <c r="B177" s="73"/>
      <c r="C177" s="73"/>
      <c r="D177" s="73"/>
      <c r="E177" s="123"/>
      <c r="F177" s="123"/>
      <c r="G177" s="73"/>
      <c r="H177" s="73"/>
      <c r="I177" s="73"/>
      <c r="J177" s="73"/>
      <c r="K177" s="73"/>
      <c r="L177" s="73"/>
      <c r="M177" s="73"/>
      <c r="N177" s="73"/>
      <c r="O177" s="73"/>
      <c r="P177" s="73"/>
      <c r="Q177" s="73"/>
      <c r="R177" s="73"/>
      <c r="S177" s="73"/>
      <c r="T177" s="73"/>
      <c r="U177" s="73"/>
    </row>
    <row r="178" spans="1:21" ht="15.75" customHeight="1">
      <c r="A178" s="73"/>
      <c r="B178" s="73"/>
      <c r="C178" s="73"/>
      <c r="D178" s="73"/>
      <c r="E178" s="123"/>
      <c r="F178" s="123"/>
      <c r="G178" s="73"/>
      <c r="H178" s="73"/>
      <c r="I178" s="73"/>
      <c r="J178" s="73"/>
      <c r="K178" s="73"/>
      <c r="L178" s="73"/>
      <c r="M178" s="73"/>
      <c r="N178" s="73"/>
      <c r="O178" s="73"/>
      <c r="P178" s="73"/>
      <c r="Q178" s="73"/>
      <c r="R178" s="73"/>
      <c r="S178" s="73"/>
      <c r="T178" s="73"/>
      <c r="U178" s="73"/>
    </row>
    <row r="179" spans="1:21" ht="15.75" customHeight="1">
      <c r="A179" s="73"/>
      <c r="B179" s="73"/>
      <c r="C179" s="73"/>
      <c r="D179" s="73"/>
      <c r="E179" s="123"/>
      <c r="F179" s="123"/>
      <c r="G179" s="73"/>
      <c r="H179" s="73"/>
      <c r="I179" s="73"/>
      <c r="J179" s="73"/>
      <c r="K179" s="73"/>
      <c r="L179" s="73"/>
      <c r="M179" s="73"/>
      <c r="N179" s="73"/>
      <c r="O179" s="73"/>
      <c r="P179" s="73"/>
      <c r="Q179" s="73"/>
      <c r="R179" s="73"/>
      <c r="S179" s="73"/>
      <c r="T179" s="73"/>
      <c r="U179" s="73"/>
    </row>
    <row r="180" spans="1:21" ht="15.75" customHeight="1">
      <c r="A180" s="73"/>
      <c r="B180" s="73"/>
      <c r="C180" s="73"/>
      <c r="D180" s="73"/>
      <c r="E180" s="123"/>
      <c r="F180" s="123"/>
      <c r="G180" s="73"/>
      <c r="H180" s="73"/>
      <c r="I180" s="73"/>
      <c r="J180" s="73"/>
      <c r="K180" s="73"/>
      <c r="L180" s="73"/>
      <c r="M180" s="73"/>
      <c r="N180" s="73"/>
      <c r="O180" s="73"/>
      <c r="P180" s="73"/>
      <c r="Q180" s="73"/>
      <c r="R180" s="73"/>
      <c r="S180" s="73"/>
      <c r="T180" s="73"/>
      <c r="U180" s="73"/>
    </row>
    <row r="181" spans="1:21" ht="15.75" customHeight="1">
      <c r="A181" s="73"/>
      <c r="B181" s="73"/>
      <c r="C181" s="73"/>
      <c r="D181" s="73"/>
      <c r="E181" s="123"/>
      <c r="F181" s="123"/>
      <c r="G181" s="73"/>
      <c r="H181" s="73"/>
      <c r="I181" s="73"/>
      <c r="J181" s="73"/>
      <c r="K181" s="73"/>
      <c r="L181" s="73"/>
      <c r="M181" s="73"/>
      <c r="N181" s="73"/>
      <c r="O181" s="73"/>
      <c r="P181" s="73"/>
      <c r="Q181" s="73"/>
      <c r="R181" s="73"/>
      <c r="S181" s="73"/>
      <c r="T181" s="73"/>
      <c r="U181" s="73"/>
    </row>
    <row r="182" spans="1:21" ht="15.75" customHeight="1">
      <c r="A182" s="73"/>
      <c r="B182" s="73"/>
      <c r="C182" s="73"/>
      <c r="D182" s="73"/>
      <c r="E182" s="123"/>
      <c r="F182" s="123"/>
      <c r="G182" s="73"/>
      <c r="H182" s="73"/>
      <c r="I182" s="73"/>
      <c r="J182" s="73"/>
      <c r="K182" s="73"/>
      <c r="L182" s="73"/>
      <c r="M182" s="73"/>
      <c r="N182" s="73"/>
      <c r="O182" s="73"/>
      <c r="P182" s="73"/>
      <c r="Q182" s="73"/>
      <c r="R182" s="73"/>
      <c r="S182" s="73"/>
      <c r="T182" s="73"/>
      <c r="U182" s="73"/>
    </row>
    <row r="183" spans="1:21" ht="15.75" customHeight="1">
      <c r="A183" s="73"/>
      <c r="B183" s="73"/>
      <c r="C183" s="73"/>
      <c r="D183" s="73"/>
      <c r="E183" s="123"/>
      <c r="F183" s="123"/>
      <c r="G183" s="73"/>
      <c r="H183" s="73"/>
      <c r="I183" s="73"/>
      <c r="J183" s="73"/>
      <c r="K183" s="73"/>
      <c r="L183" s="73"/>
      <c r="M183" s="73"/>
      <c r="N183" s="73"/>
      <c r="O183" s="73"/>
      <c r="P183" s="73"/>
      <c r="Q183" s="73"/>
      <c r="R183" s="73"/>
      <c r="S183" s="73"/>
      <c r="T183" s="73"/>
      <c r="U183" s="73"/>
    </row>
    <row r="184" spans="1:21" ht="15.75" customHeight="1">
      <c r="A184" s="73"/>
      <c r="B184" s="73"/>
      <c r="C184" s="73"/>
      <c r="D184" s="73"/>
      <c r="E184" s="123"/>
      <c r="F184" s="123"/>
      <c r="G184" s="73"/>
      <c r="H184" s="73"/>
      <c r="I184" s="73"/>
      <c r="J184" s="73"/>
      <c r="K184" s="73"/>
      <c r="L184" s="73"/>
      <c r="M184" s="73"/>
      <c r="N184" s="73"/>
      <c r="O184" s="73"/>
      <c r="P184" s="73"/>
      <c r="Q184" s="73"/>
      <c r="R184" s="73"/>
      <c r="S184" s="73"/>
      <c r="T184" s="73"/>
      <c r="U184" s="73"/>
    </row>
    <row r="185" spans="1:21" ht="15.75" customHeight="1">
      <c r="A185" s="73"/>
      <c r="B185" s="73"/>
      <c r="C185" s="73"/>
      <c r="D185" s="73"/>
      <c r="E185" s="123"/>
      <c r="F185" s="123"/>
      <c r="G185" s="73"/>
      <c r="H185" s="73"/>
      <c r="I185" s="73"/>
      <c r="J185" s="73"/>
      <c r="K185" s="73"/>
      <c r="L185" s="73"/>
      <c r="M185" s="73"/>
      <c r="N185" s="73"/>
      <c r="O185" s="73"/>
      <c r="P185" s="73"/>
      <c r="Q185" s="73"/>
      <c r="R185" s="73"/>
      <c r="S185" s="73"/>
      <c r="T185" s="73"/>
      <c r="U185" s="73"/>
    </row>
    <row r="186" spans="1:21" ht="15.75" customHeight="1">
      <c r="A186" s="73"/>
      <c r="B186" s="73"/>
      <c r="C186" s="73"/>
      <c r="D186" s="73"/>
      <c r="E186" s="123"/>
      <c r="F186" s="123"/>
      <c r="G186" s="73"/>
      <c r="H186" s="73"/>
      <c r="I186" s="73"/>
      <c r="J186" s="73"/>
      <c r="K186" s="73"/>
      <c r="L186" s="73"/>
      <c r="M186" s="73"/>
      <c r="N186" s="73"/>
      <c r="O186" s="73"/>
      <c r="P186" s="73"/>
      <c r="Q186" s="73"/>
      <c r="R186" s="73"/>
      <c r="S186" s="73"/>
      <c r="T186" s="73"/>
      <c r="U186" s="73"/>
    </row>
    <row r="187" spans="1:21" ht="15.75" customHeight="1">
      <c r="A187" s="73"/>
      <c r="B187" s="73"/>
      <c r="C187" s="73"/>
      <c r="D187" s="73"/>
      <c r="E187" s="123"/>
      <c r="F187" s="123"/>
      <c r="G187" s="73"/>
      <c r="H187" s="73"/>
      <c r="I187" s="73"/>
      <c r="J187" s="73"/>
      <c r="K187" s="73"/>
      <c r="L187" s="73"/>
      <c r="M187" s="73"/>
      <c r="N187" s="73"/>
      <c r="O187" s="73"/>
      <c r="P187" s="73"/>
      <c r="Q187" s="73"/>
      <c r="R187" s="73"/>
      <c r="S187" s="73"/>
      <c r="T187" s="73"/>
      <c r="U187" s="73"/>
    </row>
    <row r="188" spans="1:21" ht="15.75" customHeight="1">
      <c r="A188" s="73"/>
      <c r="B188" s="73"/>
      <c r="C188" s="73"/>
      <c r="D188" s="73"/>
      <c r="E188" s="123"/>
      <c r="F188" s="123"/>
      <c r="G188" s="73"/>
      <c r="H188" s="73"/>
      <c r="I188" s="73"/>
      <c r="J188" s="73"/>
      <c r="K188" s="73"/>
      <c r="L188" s="73"/>
      <c r="M188" s="73"/>
      <c r="N188" s="73"/>
      <c r="O188" s="73"/>
      <c r="P188" s="73"/>
      <c r="Q188" s="73"/>
      <c r="R188" s="73"/>
      <c r="S188" s="73"/>
      <c r="T188" s="73"/>
      <c r="U188" s="73"/>
    </row>
    <row r="189" spans="1:21" ht="15.75" customHeight="1">
      <c r="A189" s="73"/>
      <c r="B189" s="73"/>
      <c r="C189" s="73"/>
      <c r="D189" s="73"/>
      <c r="E189" s="123"/>
      <c r="F189" s="123"/>
      <c r="G189" s="73"/>
      <c r="H189" s="73"/>
      <c r="I189" s="73"/>
      <c r="J189" s="73"/>
      <c r="K189" s="73"/>
      <c r="L189" s="73"/>
      <c r="M189" s="73"/>
      <c r="N189" s="73"/>
      <c r="O189" s="73"/>
      <c r="P189" s="73"/>
      <c r="Q189" s="73"/>
      <c r="R189" s="73"/>
      <c r="S189" s="73"/>
      <c r="T189" s="73"/>
      <c r="U189" s="73"/>
    </row>
    <row r="190" spans="1:21" ht="15.75" customHeight="1">
      <c r="A190" s="73"/>
      <c r="B190" s="73"/>
      <c r="C190" s="73"/>
      <c r="D190" s="73"/>
      <c r="E190" s="123"/>
      <c r="F190" s="123"/>
      <c r="G190" s="73"/>
      <c r="H190" s="73"/>
      <c r="I190" s="73"/>
      <c r="J190" s="73"/>
      <c r="K190" s="73"/>
      <c r="L190" s="73"/>
      <c r="M190" s="73"/>
      <c r="N190" s="73"/>
      <c r="O190" s="73"/>
      <c r="P190" s="73"/>
      <c r="Q190" s="73"/>
      <c r="R190" s="73"/>
      <c r="S190" s="73"/>
      <c r="T190" s="73"/>
      <c r="U190" s="73"/>
    </row>
    <row r="191" spans="1:21" ht="15.75" customHeight="1">
      <c r="A191" s="73"/>
      <c r="B191" s="73"/>
      <c r="C191" s="73"/>
      <c r="D191" s="73"/>
      <c r="E191" s="123"/>
      <c r="F191" s="123"/>
      <c r="G191" s="73"/>
      <c r="H191" s="73"/>
      <c r="I191" s="73"/>
      <c r="J191" s="73"/>
      <c r="K191" s="73"/>
      <c r="L191" s="73"/>
      <c r="M191" s="73"/>
      <c r="N191" s="73"/>
      <c r="O191" s="73"/>
      <c r="P191" s="73"/>
      <c r="Q191" s="73"/>
      <c r="R191" s="73"/>
      <c r="S191" s="73"/>
      <c r="T191" s="73"/>
      <c r="U191" s="73"/>
    </row>
    <row r="192" spans="1:21" ht="15.75" customHeight="1">
      <c r="A192" s="73"/>
      <c r="B192" s="73"/>
      <c r="C192" s="73"/>
      <c r="D192" s="73"/>
      <c r="E192" s="123"/>
      <c r="F192" s="123"/>
      <c r="G192" s="73"/>
      <c r="H192" s="73"/>
      <c r="I192" s="73"/>
      <c r="J192" s="73"/>
      <c r="K192" s="73"/>
      <c r="L192" s="73"/>
      <c r="M192" s="73"/>
      <c r="N192" s="73"/>
      <c r="O192" s="73"/>
      <c r="P192" s="73"/>
      <c r="Q192" s="73"/>
      <c r="R192" s="73"/>
      <c r="S192" s="73"/>
      <c r="T192" s="73"/>
      <c r="U192" s="73"/>
    </row>
    <row r="193" spans="1:21" ht="15.75" customHeight="1">
      <c r="A193" s="73"/>
      <c r="B193" s="73"/>
      <c r="C193" s="73"/>
      <c r="D193" s="73"/>
      <c r="E193" s="123"/>
      <c r="F193" s="123"/>
      <c r="G193" s="73"/>
      <c r="H193" s="73"/>
      <c r="I193" s="73"/>
      <c r="J193" s="73"/>
      <c r="K193" s="73"/>
      <c r="L193" s="73"/>
      <c r="M193" s="73"/>
      <c r="N193" s="73"/>
      <c r="O193" s="73"/>
      <c r="P193" s="73"/>
      <c r="Q193" s="73"/>
      <c r="R193" s="73"/>
      <c r="S193" s="73"/>
      <c r="T193" s="73"/>
      <c r="U193" s="73"/>
    </row>
    <row r="194" spans="1:21" ht="15.75" customHeight="1">
      <c r="A194" s="73"/>
      <c r="B194" s="73"/>
      <c r="C194" s="73"/>
      <c r="D194" s="73"/>
      <c r="E194" s="123"/>
      <c r="F194" s="123"/>
      <c r="G194" s="73"/>
      <c r="H194" s="73"/>
      <c r="I194" s="73"/>
      <c r="J194" s="73"/>
      <c r="K194" s="73"/>
      <c r="L194" s="73"/>
      <c r="M194" s="73"/>
      <c r="N194" s="73"/>
      <c r="O194" s="73"/>
      <c r="P194" s="73"/>
      <c r="Q194" s="73"/>
      <c r="R194" s="73"/>
      <c r="S194" s="73"/>
      <c r="T194" s="73"/>
      <c r="U194" s="73"/>
    </row>
    <row r="195" spans="1:21" ht="15.75" customHeight="1">
      <c r="A195" s="73"/>
      <c r="B195" s="73"/>
      <c r="C195" s="73"/>
      <c r="D195" s="73"/>
      <c r="E195" s="123"/>
      <c r="F195" s="123"/>
      <c r="G195" s="73"/>
      <c r="H195" s="73"/>
      <c r="I195" s="73"/>
      <c r="J195" s="73"/>
      <c r="K195" s="73"/>
      <c r="L195" s="73"/>
      <c r="M195" s="73"/>
      <c r="N195" s="73"/>
      <c r="O195" s="73"/>
      <c r="P195" s="73"/>
      <c r="Q195" s="73"/>
      <c r="R195" s="73"/>
      <c r="S195" s="73"/>
      <c r="T195" s="73"/>
      <c r="U195" s="73"/>
    </row>
    <row r="196" spans="1:21" ht="15.75" customHeight="1">
      <c r="A196" s="73"/>
      <c r="B196" s="73"/>
      <c r="C196" s="73"/>
      <c r="D196" s="73"/>
      <c r="E196" s="123"/>
      <c r="F196" s="123"/>
      <c r="G196" s="73"/>
      <c r="H196" s="73"/>
      <c r="I196" s="73"/>
      <c r="J196" s="73"/>
      <c r="K196" s="73"/>
      <c r="L196" s="73"/>
      <c r="M196" s="73"/>
      <c r="N196" s="73"/>
      <c r="O196" s="73"/>
      <c r="P196" s="73"/>
      <c r="Q196" s="73"/>
      <c r="R196" s="73"/>
      <c r="S196" s="73"/>
      <c r="T196" s="73"/>
      <c r="U196" s="73"/>
    </row>
    <row r="197" spans="1:21" ht="15.75" customHeight="1">
      <c r="A197" s="73"/>
      <c r="B197" s="73"/>
      <c r="C197" s="73"/>
      <c r="D197" s="73"/>
      <c r="E197" s="123"/>
      <c r="F197" s="123"/>
      <c r="G197" s="73"/>
      <c r="H197" s="73"/>
      <c r="I197" s="73"/>
      <c r="J197" s="73"/>
      <c r="K197" s="73"/>
      <c r="L197" s="73"/>
      <c r="M197" s="73"/>
      <c r="N197" s="73"/>
      <c r="O197" s="73"/>
      <c r="P197" s="73"/>
      <c r="Q197" s="73"/>
      <c r="R197" s="73"/>
      <c r="S197" s="73"/>
      <c r="T197" s="73"/>
      <c r="U197" s="73"/>
    </row>
    <row r="198" spans="1:21" ht="15.75" customHeight="1">
      <c r="A198" s="73"/>
      <c r="B198" s="73"/>
      <c r="C198" s="73"/>
      <c r="D198" s="73"/>
      <c r="E198" s="123"/>
      <c r="F198" s="123"/>
      <c r="G198" s="73"/>
      <c r="H198" s="73"/>
      <c r="I198" s="73"/>
      <c r="J198" s="73"/>
      <c r="K198" s="73"/>
      <c r="L198" s="73"/>
      <c r="M198" s="73"/>
      <c r="N198" s="73"/>
      <c r="O198" s="73"/>
      <c r="P198" s="73"/>
      <c r="Q198" s="73"/>
      <c r="R198" s="73"/>
      <c r="S198" s="73"/>
      <c r="T198" s="73"/>
      <c r="U198" s="73"/>
    </row>
    <row r="199" spans="1:21" ht="15.75" customHeight="1">
      <c r="A199" s="73"/>
      <c r="B199" s="73"/>
      <c r="C199" s="73"/>
      <c r="D199" s="73"/>
      <c r="E199" s="123"/>
      <c r="F199" s="123"/>
      <c r="G199" s="73"/>
      <c r="H199" s="73"/>
      <c r="I199" s="73"/>
      <c r="J199" s="73"/>
      <c r="K199" s="73"/>
      <c r="L199" s="73"/>
      <c r="M199" s="73"/>
      <c r="N199" s="73"/>
      <c r="O199" s="73"/>
      <c r="P199" s="73"/>
      <c r="Q199" s="73"/>
      <c r="R199" s="73"/>
      <c r="S199" s="73"/>
      <c r="T199" s="73"/>
      <c r="U199" s="73"/>
    </row>
    <row r="200" spans="1:21" ht="15.75" customHeight="1">
      <c r="A200" s="73"/>
      <c r="B200" s="73"/>
      <c r="C200" s="73"/>
      <c r="D200" s="73"/>
      <c r="E200" s="123"/>
      <c r="F200" s="123"/>
      <c r="G200" s="73"/>
      <c r="H200" s="73"/>
      <c r="I200" s="73"/>
      <c r="J200" s="73"/>
      <c r="K200" s="73"/>
      <c r="L200" s="73"/>
      <c r="M200" s="73"/>
      <c r="N200" s="73"/>
      <c r="O200" s="73"/>
      <c r="P200" s="73"/>
      <c r="Q200" s="73"/>
      <c r="R200" s="73"/>
      <c r="S200" s="73"/>
      <c r="T200" s="73"/>
      <c r="U200" s="73"/>
    </row>
    <row r="201" spans="1:21" ht="15.75" customHeight="1">
      <c r="A201" s="73"/>
      <c r="B201" s="73"/>
      <c r="C201" s="73"/>
      <c r="D201" s="73"/>
      <c r="E201" s="123"/>
      <c r="F201" s="123"/>
      <c r="G201" s="73"/>
      <c r="H201" s="73"/>
      <c r="I201" s="73"/>
      <c r="J201" s="73"/>
      <c r="K201" s="73"/>
      <c r="L201" s="73"/>
      <c r="M201" s="73"/>
      <c r="N201" s="73"/>
      <c r="O201" s="73"/>
      <c r="P201" s="73"/>
      <c r="Q201" s="73"/>
      <c r="R201" s="73"/>
      <c r="S201" s="73"/>
      <c r="T201" s="73"/>
      <c r="U201" s="73"/>
    </row>
    <row r="202" spans="1:21" ht="15.75" customHeight="1">
      <c r="A202" s="73"/>
      <c r="B202" s="73"/>
      <c r="C202" s="73"/>
      <c r="D202" s="73"/>
      <c r="E202" s="123"/>
      <c r="F202" s="123"/>
      <c r="G202" s="73"/>
      <c r="H202" s="73"/>
      <c r="I202" s="73"/>
      <c r="J202" s="73"/>
      <c r="K202" s="73"/>
      <c r="L202" s="73"/>
      <c r="M202" s="73"/>
      <c r="N202" s="73"/>
      <c r="O202" s="73"/>
      <c r="P202" s="73"/>
      <c r="Q202" s="73"/>
      <c r="R202" s="73"/>
      <c r="S202" s="73"/>
      <c r="T202" s="73"/>
      <c r="U202" s="73"/>
    </row>
    <row r="203" spans="1:21" ht="15.75" customHeight="1">
      <c r="A203" s="73"/>
      <c r="B203" s="73"/>
      <c r="C203" s="73"/>
      <c r="D203" s="73"/>
      <c r="E203" s="123"/>
      <c r="F203" s="123"/>
      <c r="G203" s="73"/>
      <c r="H203" s="73"/>
      <c r="I203" s="73"/>
      <c r="J203" s="73"/>
      <c r="K203" s="73"/>
      <c r="L203" s="73"/>
      <c r="M203" s="73"/>
      <c r="N203" s="73"/>
      <c r="O203" s="73"/>
      <c r="P203" s="73"/>
      <c r="Q203" s="73"/>
      <c r="R203" s="73"/>
      <c r="S203" s="73"/>
      <c r="T203" s="73"/>
      <c r="U203" s="73"/>
    </row>
    <row r="204" spans="1:21" ht="15.75" customHeight="1">
      <c r="A204" s="73"/>
      <c r="B204" s="73"/>
      <c r="C204" s="73"/>
      <c r="D204" s="73"/>
      <c r="E204" s="123"/>
      <c r="F204" s="123"/>
      <c r="G204" s="73"/>
      <c r="H204" s="73"/>
      <c r="I204" s="73"/>
      <c r="J204" s="73"/>
      <c r="K204" s="73"/>
      <c r="L204" s="73"/>
      <c r="M204" s="73"/>
      <c r="N204" s="73"/>
      <c r="O204" s="73"/>
      <c r="P204" s="73"/>
      <c r="Q204" s="73"/>
      <c r="R204" s="73"/>
      <c r="S204" s="73"/>
      <c r="T204" s="73"/>
      <c r="U204" s="73"/>
    </row>
    <row r="205" spans="1:21" ht="15.75" customHeight="1">
      <c r="A205" s="73"/>
      <c r="B205" s="73"/>
      <c r="C205" s="73"/>
      <c r="D205" s="73"/>
      <c r="E205" s="123"/>
      <c r="F205" s="123"/>
      <c r="G205" s="73"/>
      <c r="H205" s="73"/>
      <c r="I205" s="73"/>
      <c r="J205" s="73"/>
      <c r="K205" s="73"/>
      <c r="L205" s="73"/>
      <c r="M205" s="73"/>
      <c r="N205" s="73"/>
      <c r="O205" s="73"/>
      <c r="P205" s="73"/>
      <c r="Q205" s="73"/>
      <c r="R205" s="73"/>
      <c r="S205" s="73"/>
      <c r="T205" s="73"/>
      <c r="U205" s="73"/>
    </row>
    <row r="206" spans="1:21" ht="15.75" customHeight="1">
      <c r="A206" s="73"/>
      <c r="B206" s="73"/>
      <c r="C206" s="73"/>
      <c r="D206" s="73"/>
      <c r="E206" s="123"/>
      <c r="F206" s="123"/>
      <c r="G206" s="73"/>
      <c r="H206" s="73"/>
      <c r="I206" s="73"/>
      <c r="J206" s="73"/>
      <c r="K206" s="73"/>
      <c r="L206" s="73"/>
      <c r="M206" s="73"/>
      <c r="N206" s="73"/>
      <c r="O206" s="73"/>
      <c r="P206" s="73"/>
      <c r="Q206" s="73"/>
      <c r="R206" s="73"/>
      <c r="S206" s="73"/>
      <c r="T206" s="73"/>
      <c r="U206" s="73"/>
    </row>
    <row r="207" spans="1:21" ht="15.75" customHeight="1">
      <c r="A207" s="73"/>
      <c r="B207" s="73"/>
      <c r="C207" s="73"/>
      <c r="D207" s="73"/>
      <c r="E207" s="123"/>
      <c r="F207" s="123"/>
      <c r="G207" s="73"/>
      <c r="H207" s="73"/>
      <c r="I207" s="73"/>
      <c r="J207" s="73"/>
      <c r="K207" s="73"/>
      <c r="L207" s="73"/>
      <c r="M207" s="73"/>
      <c r="N207" s="73"/>
      <c r="O207" s="73"/>
      <c r="P207" s="73"/>
      <c r="Q207" s="73"/>
      <c r="R207" s="73"/>
      <c r="S207" s="73"/>
      <c r="T207" s="73"/>
      <c r="U207" s="73"/>
    </row>
    <row r="208" spans="1:21" ht="15.75" customHeight="1">
      <c r="A208" s="73"/>
      <c r="B208" s="73"/>
      <c r="C208" s="73"/>
      <c r="D208" s="73"/>
      <c r="E208" s="123"/>
      <c r="F208" s="123"/>
      <c r="G208" s="73"/>
      <c r="H208" s="73"/>
      <c r="I208" s="73"/>
      <c r="J208" s="73"/>
      <c r="K208" s="73"/>
      <c r="L208" s="73"/>
      <c r="M208" s="73"/>
      <c r="N208" s="73"/>
      <c r="O208" s="73"/>
      <c r="P208" s="73"/>
      <c r="Q208" s="73"/>
      <c r="R208" s="73"/>
      <c r="S208" s="73"/>
      <c r="T208" s="73"/>
      <c r="U208" s="73"/>
    </row>
    <row r="209" spans="1:21" ht="15.75" customHeight="1">
      <c r="A209" s="73"/>
      <c r="B209" s="73"/>
      <c r="C209" s="73"/>
      <c r="D209" s="73"/>
      <c r="E209" s="123"/>
      <c r="F209" s="123"/>
      <c r="G209" s="73"/>
      <c r="H209" s="73"/>
      <c r="I209" s="73"/>
      <c r="J209" s="73"/>
      <c r="K209" s="73"/>
      <c r="L209" s="73"/>
      <c r="M209" s="73"/>
      <c r="N209" s="73"/>
      <c r="O209" s="73"/>
      <c r="P209" s="73"/>
      <c r="Q209" s="73"/>
      <c r="R209" s="73"/>
      <c r="S209" s="73"/>
      <c r="T209" s="73"/>
      <c r="U209" s="73"/>
    </row>
    <row r="210" spans="1:21" ht="15.75" customHeight="1">
      <c r="A210" s="73"/>
      <c r="B210" s="73"/>
      <c r="C210" s="73"/>
      <c r="D210" s="73"/>
      <c r="E210" s="123"/>
      <c r="F210" s="123"/>
      <c r="G210" s="73"/>
      <c r="H210" s="73"/>
      <c r="I210" s="73"/>
      <c r="J210" s="73"/>
      <c r="K210" s="73"/>
      <c r="L210" s="73"/>
      <c r="M210" s="73"/>
      <c r="N210" s="73"/>
      <c r="O210" s="73"/>
      <c r="P210" s="73"/>
      <c r="Q210" s="73"/>
      <c r="R210" s="73"/>
      <c r="S210" s="73"/>
      <c r="T210" s="73"/>
      <c r="U210" s="73"/>
    </row>
    <row r="211" spans="1:21" ht="15.75" customHeight="1">
      <c r="A211" s="73"/>
      <c r="B211" s="73"/>
      <c r="C211" s="73"/>
      <c r="D211" s="73"/>
      <c r="E211" s="123"/>
      <c r="F211" s="123"/>
      <c r="G211" s="73"/>
      <c r="H211" s="73"/>
      <c r="I211" s="73"/>
      <c r="J211" s="73"/>
      <c r="K211" s="73"/>
      <c r="L211" s="73"/>
      <c r="M211" s="73"/>
      <c r="N211" s="73"/>
      <c r="O211" s="73"/>
      <c r="P211" s="73"/>
      <c r="Q211" s="73"/>
      <c r="R211" s="73"/>
      <c r="S211" s="73"/>
      <c r="T211" s="73"/>
      <c r="U211" s="73"/>
    </row>
    <row r="212" spans="1:21" ht="15.75" customHeight="1">
      <c r="A212" s="73"/>
      <c r="B212" s="73"/>
      <c r="C212" s="73"/>
      <c r="D212" s="73"/>
      <c r="E212" s="123"/>
      <c r="F212" s="123"/>
      <c r="G212" s="73"/>
      <c r="H212" s="73"/>
      <c r="I212" s="73"/>
      <c r="J212" s="73"/>
      <c r="K212" s="73"/>
      <c r="L212" s="73"/>
      <c r="M212" s="73"/>
      <c r="N212" s="73"/>
      <c r="O212" s="73"/>
      <c r="P212" s="73"/>
      <c r="Q212" s="73"/>
      <c r="R212" s="73"/>
      <c r="S212" s="73"/>
      <c r="T212" s="73"/>
      <c r="U212" s="73"/>
    </row>
    <row r="213" spans="1:21" ht="15.75" customHeight="1">
      <c r="A213" s="73"/>
      <c r="B213" s="73"/>
      <c r="C213" s="73"/>
      <c r="D213" s="73"/>
      <c r="E213" s="123"/>
      <c r="F213" s="123"/>
      <c r="G213" s="73"/>
      <c r="H213" s="73"/>
      <c r="I213" s="73"/>
      <c r="J213" s="73"/>
      <c r="K213" s="73"/>
      <c r="L213" s="73"/>
      <c r="M213" s="73"/>
      <c r="N213" s="73"/>
      <c r="O213" s="73"/>
      <c r="P213" s="73"/>
      <c r="Q213" s="73"/>
      <c r="R213" s="73"/>
      <c r="S213" s="73"/>
      <c r="T213" s="73"/>
      <c r="U213" s="73"/>
    </row>
    <row r="214" spans="1:21" ht="15.75" customHeight="1">
      <c r="A214" s="73"/>
      <c r="B214" s="73"/>
      <c r="C214" s="73"/>
      <c r="D214" s="73"/>
      <c r="E214" s="123"/>
      <c r="F214" s="123"/>
      <c r="G214" s="73"/>
      <c r="H214" s="73"/>
      <c r="I214" s="73"/>
      <c r="J214" s="73"/>
      <c r="K214" s="73"/>
      <c r="L214" s="73"/>
      <c r="M214" s="73"/>
      <c r="N214" s="73"/>
      <c r="O214" s="73"/>
      <c r="P214" s="73"/>
      <c r="Q214" s="73"/>
      <c r="R214" s="73"/>
      <c r="S214" s="73"/>
      <c r="T214" s="73"/>
      <c r="U214" s="73"/>
    </row>
    <row r="215" spans="1:21" ht="15.75" customHeight="1">
      <c r="A215" s="73"/>
      <c r="B215" s="73"/>
      <c r="C215" s="73"/>
      <c r="D215" s="73"/>
      <c r="E215" s="123"/>
      <c r="F215" s="123"/>
      <c r="G215" s="73"/>
      <c r="H215" s="73"/>
      <c r="I215" s="73"/>
      <c r="J215" s="73"/>
      <c r="K215" s="73"/>
      <c r="L215" s="73"/>
      <c r="M215" s="73"/>
      <c r="N215" s="73"/>
      <c r="O215" s="73"/>
      <c r="P215" s="73"/>
      <c r="Q215" s="73"/>
      <c r="R215" s="73"/>
      <c r="S215" s="73"/>
      <c r="T215" s="73"/>
      <c r="U215" s="73"/>
    </row>
    <row r="216" spans="1:21" ht="15.75" customHeight="1">
      <c r="A216" s="73"/>
      <c r="B216" s="73"/>
      <c r="C216" s="73"/>
      <c r="D216" s="73"/>
      <c r="E216" s="123"/>
      <c r="F216" s="123"/>
      <c r="G216" s="73"/>
      <c r="H216" s="73"/>
      <c r="I216" s="73"/>
      <c r="J216" s="73"/>
      <c r="K216" s="73"/>
      <c r="L216" s="73"/>
      <c r="M216" s="73"/>
      <c r="N216" s="73"/>
      <c r="O216" s="73"/>
      <c r="P216" s="73"/>
      <c r="Q216" s="73"/>
      <c r="R216" s="73"/>
      <c r="S216" s="73"/>
      <c r="T216" s="73"/>
      <c r="U216" s="73"/>
    </row>
    <row r="217" spans="1:21" ht="15.75" customHeight="1">
      <c r="A217" s="73"/>
      <c r="B217" s="73"/>
      <c r="C217" s="73"/>
      <c r="D217" s="73"/>
      <c r="E217" s="123"/>
      <c r="F217" s="123"/>
      <c r="G217" s="73"/>
      <c r="H217" s="73"/>
      <c r="I217" s="73"/>
      <c r="J217" s="73"/>
      <c r="K217" s="73"/>
      <c r="L217" s="73"/>
      <c r="M217" s="73"/>
      <c r="N217" s="73"/>
      <c r="O217" s="73"/>
      <c r="P217" s="73"/>
      <c r="Q217" s="73"/>
      <c r="R217" s="73"/>
      <c r="S217" s="73"/>
      <c r="T217" s="73"/>
      <c r="U217" s="73"/>
    </row>
    <row r="218" spans="1:21" ht="15.75" customHeight="1">
      <c r="A218" s="73"/>
      <c r="B218" s="73"/>
      <c r="C218" s="73"/>
      <c r="D218" s="73"/>
      <c r="E218" s="123"/>
      <c r="F218" s="123"/>
      <c r="G218" s="73"/>
      <c r="H218" s="73"/>
      <c r="I218" s="73"/>
      <c r="J218" s="73"/>
      <c r="K218" s="73"/>
      <c r="L218" s="73"/>
      <c r="M218" s="73"/>
      <c r="N218" s="73"/>
      <c r="O218" s="73"/>
      <c r="P218" s="73"/>
      <c r="Q218" s="73"/>
      <c r="R218" s="73"/>
      <c r="S218" s="73"/>
      <c r="T218" s="73"/>
      <c r="U218" s="73"/>
    </row>
    <row r="219" spans="1:21" ht="15.75" customHeight="1">
      <c r="A219" s="73"/>
      <c r="B219" s="73"/>
      <c r="C219" s="73"/>
      <c r="D219" s="73"/>
      <c r="E219" s="123"/>
      <c r="F219" s="123"/>
      <c r="G219" s="73"/>
      <c r="H219" s="73"/>
      <c r="I219" s="73"/>
      <c r="J219" s="73"/>
      <c r="K219" s="73"/>
      <c r="L219" s="73"/>
      <c r="M219" s="73"/>
      <c r="N219" s="73"/>
      <c r="O219" s="73"/>
      <c r="P219" s="73"/>
      <c r="Q219" s="73"/>
      <c r="R219" s="73"/>
      <c r="S219" s="73"/>
      <c r="T219" s="73"/>
      <c r="U219" s="73"/>
    </row>
    <row r="220" spans="1:21" ht="15.75" customHeight="1">
      <c r="A220" s="73"/>
      <c r="B220" s="73"/>
      <c r="C220" s="73"/>
      <c r="D220" s="73"/>
      <c r="E220" s="123"/>
      <c r="F220" s="123"/>
      <c r="G220" s="73"/>
      <c r="H220" s="73"/>
      <c r="I220" s="73"/>
      <c r="J220" s="73"/>
      <c r="K220" s="73"/>
      <c r="L220" s="73"/>
      <c r="M220" s="73"/>
      <c r="N220" s="73"/>
      <c r="O220" s="73"/>
      <c r="P220" s="73"/>
      <c r="Q220" s="73"/>
      <c r="R220" s="73"/>
      <c r="S220" s="73"/>
      <c r="T220" s="73"/>
      <c r="U220" s="73"/>
    </row>
    <row r="221" spans="1:21" ht="15.75" customHeight="1">
      <c r="A221" s="73"/>
      <c r="B221" s="73"/>
      <c r="C221" s="73"/>
      <c r="D221" s="73"/>
      <c r="E221" s="123"/>
      <c r="F221" s="123"/>
      <c r="G221" s="73"/>
      <c r="H221" s="73"/>
      <c r="I221" s="73"/>
      <c r="J221" s="73"/>
      <c r="K221" s="73"/>
      <c r="L221" s="73"/>
      <c r="M221" s="73"/>
      <c r="N221" s="73"/>
      <c r="O221" s="73"/>
      <c r="P221" s="73"/>
      <c r="Q221" s="73"/>
      <c r="R221" s="73"/>
      <c r="S221" s="73"/>
      <c r="T221" s="73"/>
      <c r="U221" s="73"/>
    </row>
    <row r="222" spans="1:21" ht="15.75" customHeight="1">
      <c r="A222" s="73"/>
      <c r="B222" s="73"/>
      <c r="C222" s="73"/>
      <c r="D222" s="73"/>
      <c r="E222" s="123"/>
      <c r="F222" s="123"/>
      <c r="G222" s="73"/>
      <c r="H222" s="73"/>
      <c r="I222" s="73"/>
      <c r="J222" s="73"/>
      <c r="K222" s="73"/>
      <c r="L222" s="73"/>
      <c r="M222" s="73"/>
      <c r="N222" s="73"/>
      <c r="O222" s="73"/>
      <c r="P222" s="73"/>
      <c r="Q222" s="73"/>
      <c r="R222" s="73"/>
      <c r="S222" s="73"/>
      <c r="T222" s="73"/>
      <c r="U222" s="73"/>
    </row>
    <row r="223" spans="1:21" ht="15.75" customHeight="1">
      <c r="A223" s="73"/>
      <c r="B223" s="73"/>
      <c r="C223" s="73"/>
      <c r="D223" s="73"/>
      <c r="E223" s="123"/>
      <c r="F223" s="123"/>
      <c r="G223" s="73"/>
      <c r="H223" s="73"/>
      <c r="I223" s="73"/>
      <c r="J223" s="73"/>
      <c r="K223" s="73"/>
      <c r="L223" s="73"/>
      <c r="M223" s="73"/>
      <c r="N223" s="73"/>
      <c r="O223" s="73"/>
      <c r="P223" s="73"/>
      <c r="Q223" s="73"/>
      <c r="R223" s="73"/>
      <c r="S223" s="73"/>
      <c r="T223" s="73"/>
      <c r="U223" s="73"/>
    </row>
    <row r="224" spans="1:21" ht="15.75" customHeight="1">
      <c r="A224" s="73"/>
      <c r="B224" s="73"/>
      <c r="C224" s="73"/>
      <c r="D224" s="73"/>
      <c r="E224" s="123"/>
      <c r="F224" s="123"/>
      <c r="G224" s="73"/>
      <c r="H224" s="73"/>
      <c r="I224" s="73"/>
      <c r="J224" s="73"/>
      <c r="K224" s="73"/>
      <c r="L224" s="73"/>
      <c r="M224" s="73"/>
      <c r="N224" s="73"/>
      <c r="O224" s="73"/>
      <c r="P224" s="73"/>
      <c r="Q224" s="73"/>
      <c r="R224" s="73"/>
      <c r="S224" s="73"/>
      <c r="T224" s="73"/>
      <c r="U224" s="73"/>
    </row>
    <row r="225" spans="1:21" ht="15.75" customHeight="1">
      <c r="A225" s="73"/>
      <c r="B225" s="73"/>
      <c r="C225" s="73"/>
      <c r="D225" s="73"/>
      <c r="E225" s="123"/>
      <c r="F225" s="123"/>
      <c r="G225" s="73"/>
      <c r="H225" s="73"/>
      <c r="I225" s="73"/>
      <c r="J225" s="73"/>
      <c r="K225" s="73"/>
      <c r="L225" s="73"/>
      <c r="M225" s="73"/>
      <c r="N225" s="73"/>
      <c r="O225" s="73"/>
      <c r="P225" s="73"/>
      <c r="Q225" s="73"/>
      <c r="R225" s="73"/>
      <c r="S225" s="73"/>
      <c r="T225" s="73"/>
      <c r="U225" s="73"/>
    </row>
    <row r="226" spans="1:21" ht="15.75" customHeight="1">
      <c r="A226" s="73"/>
      <c r="B226" s="73"/>
      <c r="C226" s="73"/>
      <c r="D226" s="73"/>
      <c r="E226" s="123"/>
      <c r="F226" s="123"/>
      <c r="G226" s="73"/>
      <c r="H226" s="73"/>
      <c r="I226" s="73"/>
      <c r="J226" s="73"/>
      <c r="K226" s="73"/>
      <c r="L226" s="73"/>
      <c r="M226" s="73"/>
      <c r="N226" s="73"/>
      <c r="O226" s="73"/>
      <c r="P226" s="73"/>
      <c r="Q226" s="73"/>
      <c r="R226" s="73"/>
      <c r="S226" s="73"/>
      <c r="T226" s="73"/>
      <c r="U226" s="73"/>
    </row>
    <row r="227" spans="1:21" ht="15.75" customHeight="1">
      <c r="A227" s="73"/>
      <c r="B227" s="73"/>
      <c r="C227" s="73"/>
      <c r="D227" s="73"/>
      <c r="E227" s="123"/>
      <c r="F227" s="123"/>
      <c r="G227" s="73"/>
      <c r="H227" s="73"/>
      <c r="I227" s="73"/>
      <c r="J227" s="73"/>
      <c r="K227" s="73"/>
      <c r="L227" s="73"/>
      <c r="M227" s="73"/>
      <c r="N227" s="73"/>
      <c r="O227" s="73"/>
      <c r="P227" s="73"/>
      <c r="Q227" s="73"/>
      <c r="R227" s="73"/>
      <c r="S227" s="73"/>
      <c r="T227" s="73"/>
      <c r="U227" s="73"/>
    </row>
    <row r="228" spans="1:21" ht="15.75" customHeight="1">
      <c r="A228" s="73"/>
      <c r="B228" s="73"/>
      <c r="C228" s="73"/>
      <c r="D228" s="73"/>
      <c r="E228" s="123"/>
      <c r="F228" s="123"/>
      <c r="G228" s="73"/>
      <c r="H228" s="73"/>
      <c r="I228" s="73"/>
      <c r="J228" s="73"/>
      <c r="K228" s="73"/>
      <c r="L228" s="73"/>
      <c r="M228" s="73"/>
      <c r="N228" s="73"/>
      <c r="O228" s="73"/>
      <c r="P228" s="73"/>
      <c r="Q228" s="73"/>
      <c r="R228" s="73"/>
      <c r="S228" s="73"/>
      <c r="T228" s="73"/>
      <c r="U228" s="73"/>
    </row>
    <row r="229" spans="1:21" ht="15.75" customHeight="1">
      <c r="A229" s="73"/>
      <c r="B229" s="73"/>
      <c r="C229" s="73"/>
      <c r="D229" s="73"/>
      <c r="E229" s="123"/>
      <c r="F229" s="123"/>
      <c r="G229" s="73"/>
      <c r="H229" s="73"/>
      <c r="I229" s="73"/>
      <c r="J229" s="73"/>
      <c r="K229" s="73"/>
      <c r="L229" s="73"/>
      <c r="M229" s="73"/>
      <c r="N229" s="73"/>
      <c r="O229" s="73"/>
      <c r="P229" s="73"/>
      <c r="Q229" s="73"/>
      <c r="R229" s="73"/>
      <c r="S229" s="73"/>
      <c r="T229" s="73"/>
      <c r="U229" s="73"/>
    </row>
    <row r="230" spans="1:21" ht="15.75" customHeight="1">
      <c r="A230" s="73"/>
      <c r="B230" s="73"/>
      <c r="C230" s="73"/>
      <c r="D230" s="73"/>
      <c r="E230" s="123"/>
      <c r="F230" s="123"/>
      <c r="G230" s="73"/>
      <c r="H230" s="73"/>
      <c r="I230" s="73"/>
      <c r="J230" s="73"/>
      <c r="K230" s="73"/>
      <c r="L230" s="73"/>
      <c r="M230" s="73"/>
      <c r="N230" s="73"/>
      <c r="O230" s="73"/>
      <c r="P230" s="73"/>
      <c r="Q230" s="73"/>
      <c r="R230" s="73"/>
      <c r="S230" s="73"/>
      <c r="T230" s="73"/>
      <c r="U230" s="73"/>
    </row>
    <row r="231" spans="1:21" ht="15.75" customHeight="1">
      <c r="A231" s="73"/>
      <c r="B231" s="73"/>
      <c r="C231" s="73"/>
      <c r="D231" s="73"/>
      <c r="E231" s="123"/>
      <c r="F231" s="123"/>
      <c r="G231" s="73"/>
      <c r="H231" s="73"/>
      <c r="I231" s="73"/>
      <c r="J231" s="73"/>
      <c r="K231" s="73"/>
      <c r="L231" s="73"/>
      <c r="M231" s="73"/>
      <c r="N231" s="73"/>
      <c r="O231" s="73"/>
      <c r="P231" s="73"/>
      <c r="Q231" s="73"/>
      <c r="R231" s="73"/>
      <c r="S231" s="73"/>
      <c r="T231" s="73"/>
      <c r="U231" s="73"/>
    </row>
    <row r="232" spans="1:21" ht="15.75" customHeight="1">
      <c r="A232" s="73"/>
      <c r="B232" s="73"/>
      <c r="C232" s="73"/>
      <c r="D232" s="73"/>
      <c r="E232" s="123"/>
      <c r="F232" s="123"/>
      <c r="G232" s="73"/>
      <c r="H232" s="73"/>
      <c r="I232" s="73"/>
      <c r="J232" s="73"/>
      <c r="K232" s="73"/>
      <c r="L232" s="73"/>
      <c r="M232" s="73"/>
      <c r="N232" s="73"/>
      <c r="O232" s="73"/>
      <c r="P232" s="73"/>
      <c r="Q232" s="73"/>
      <c r="R232" s="73"/>
      <c r="S232" s="73"/>
      <c r="T232" s="73"/>
      <c r="U232" s="73"/>
    </row>
    <row r="233" spans="1:21" ht="15.75" customHeight="1">
      <c r="A233" s="73"/>
      <c r="B233" s="73"/>
      <c r="C233" s="73"/>
      <c r="D233" s="73"/>
      <c r="E233" s="123"/>
      <c r="F233" s="123"/>
      <c r="G233" s="73"/>
      <c r="H233" s="73"/>
      <c r="I233" s="73"/>
      <c r="J233" s="73"/>
      <c r="K233" s="73"/>
      <c r="L233" s="73"/>
      <c r="M233" s="73"/>
      <c r="N233" s="73"/>
      <c r="O233" s="73"/>
      <c r="P233" s="73"/>
      <c r="Q233" s="73"/>
      <c r="R233" s="73"/>
      <c r="S233" s="73"/>
      <c r="T233" s="73"/>
      <c r="U233" s="73"/>
    </row>
    <row r="234" spans="1:21" ht="15.75" customHeight="1">
      <c r="A234" s="73"/>
      <c r="B234" s="73"/>
      <c r="C234" s="73"/>
      <c r="D234" s="73"/>
      <c r="E234" s="123"/>
      <c r="F234" s="123"/>
      <c r="G234" s="73"/>
      <c r="H234" s="73"/>
      <c r="I234" s="73"/>
      <c r="J234" s="73"/>
      <c r="K234" s="73"/>
      <c r="L234" s="73"/>
      <c r="M234" s="73"/>
      <c r="N234" s="73"/>
      <c r="O234" s="73"/>
      <c r="P234" s="73"/>
      <c r="Q234" s="73"/>
      <c r="R234" s="73"/>
      <c r="S234" s="73"/>
      <c r="T234" s="73"/>
      <c r="U234" s="73"/>
    </row>
    <row r="235" spans="1:21" ht="15.75" customHeight="1">
      <c r="A235" s="73"/>
      <c r="B235" s="73"/>
      <c r="C235" s="73"/>
      <c r="D235" s="73"/>
      <c r="E235" s="123"/>
      <c r="F235" s="123"/>
      <c r="G235" s="73"/>
      <c r="H235" s="73"/>
      <c r="I235" s="73"/>
      <c r="J235" s="73"/>
      <c r="K235" s="73"/>
      <c r="L235" s="73"/>
      <c r="M235" s="73"/>
      <c r="N235" s="73"/>
      <c r="O235" s="73"/>
      <c r="P235" s="73"/>
      <c r="Q235" s="73"/>
      <c r="R235" s="73"/>
      <c r="S235" s="73"/>
      <c r="T235" s="73"/>
      <c r="U235" s="73"/>
    </row>
    <row r="236" spans="1:21" ht="15.75" customHeight="1">
      <c r="A236" s="73"/>
      <c r="B236" s="73"/>
      <c r="C236" s="73"/>
      <c r="D236" s="73"/>
      <c r="E236" s="123"/>
      <c r="F236" s="123"/>
      <c r="G236" s="73"/>
      <c r="H236" s="73"/>
      <c r="I236" s="73"/>
      <c r="J236" s="73"/>
      <c r="K236" s="73"/>
      <c r="L236" s="73"/>
      <c r="M236" s="73"/>
      <c r="N236" s="73"/>
      <c r="O236" s="73"/>
      <c r="P236" s="73"/>
      <c r="Q236" s="73"/>
      <c r="R236" s="73"/>
      <c r="S236" s="73"/>
      <c r="T236" s="73"/>
      <c r="U236" s="73"/>
    </row>
    <row r="237" spans="1:21" ht="15.75" customHeight="1">
      <c r="A237" s="73"/>
      <c r="B237" s="73"/>
      <c r="C237" s="73"/>
      <c r="D237" s="73"/>
      <c r="E237" s="123"/>
      <c r="F237" s="123"/>
      <c r="G237" s="73"/>
      <c r="H237" s="73"/>
      <c r="I237" s="73"/>
      <c r="J237" s="73"/>
      <c r="K237" s="73"/>
      <c r="L237" s="73"/>
      <c r="M237" s="73"/>
      <c r="N237" s="73"/>
      <c r="O237" s="73"/>
      <c r="P237" s="73"/>
      <c r="Q237" s="73"/>
      <c r="R237" s="73"/>
      <c r="S237" s="73"/>
      <c r="T237" s="73"/>
      <c r="U237" s="73"/>
    </row>
    <row r="238" spans="1:21" ht="15.75" customHeight="1">
      <c r="A238" s="73"/>
      <c r="B238" s="73"/>
      <c r="C238" s="73"/>
      <c r="D238" s="73"/>
      <c r="E238" s="123"/>
      <c r="F238" s="123"/>
      <c r="G238" s="73"/>
      <c r="H238" s="73"/>
      <c r="I238" s="73"/>
      <c r="J238" s="73"/>
      <c r="K238" s="73"/>
      <c r="L238" s="73"/>
      <c r="M238" s="73"/>
      <c r="N238" s="73"/>
      <c r="O238" s="73"/>
      <c r="P238" s="73"/>
      <c r="Q238" s="73"/>
      <c r="R238" s="73"/>
      <c r="S238" s="73"/>
      <c r="T238" s="73"/>
      <c r="U238" s="73"/>
    </row>
    <row r="239" spans="1:21" ht="15.75" customHeight="1">
      <c r="A239" s="73"/>
      <c r="B239" s="73"/>
      <c r="C239" s="73"/>
      <c r="D239" s="73"/>
      <c r="E239" s="123"/>
      <c r="F239" s="123"/>
      <c r="G239" s="73"/>
      <c r="H239" s="73"/>
      <c r="I239" s="73"/>
      <c r="J239" s="73"/>
      <c r="K239" s="73"/>
      <c r="L239" s="73"/>
      <c r="M239" s="73"/>
      <c r="N239" s="73"/>
      <c r="O239" s="73"/>
      <c r="P239" s="73"/>
      <c r="Q239" s="73"/>
      <c r="R239" s="73"/>
      <c r="S239" s="73"/>
      <c r="T239" s="73"/>
      <c r="U239" s="73"/>
    </row>
    <row r="240" spans="1:21" ht="15.75" customHeight="1">
      <c r="A240" s="73"/>
      <c r="B240" s="73"/>
      <c r="C240" s="73"/>
      <c r="D240" s="73"/>
      <c r="E240" s="123"/>
      <c r="F240" s="123"/>
      <c r="G240" s="73"/>
      <c r="H240" s="73"/>
      <c r="I240" s="73"/>
      <c r="J240" s="73"/>
      <c r="K240" s="73"/>
      <c r="L240" s="73"/>
      <c r="M240" s="73"/>
      <c r="N240" s="73"/>
      <c r="O240" s="73"/>
      <c r="P240" s="73"/>
      <c r="Q240" s="73"/>
      <c r="R240" s="73"/>
      <c r="S240" s="73"/>
      <c r="T240" s="73"/>
      <c r="U240" s="73"/>
    </row>
    <row r="241" spans="1:21" ht="15.75" customHeight="1">
      <c r="A241" s="73"/>
      <c r="B241" s="73"/>
      <c r="C241" s="73"/>
      <c r="D241" s="73"/>
      <c r="E241" s="123"/>
      <c r="F241" s="123"/>
      <c r="G241" s="73"/>
      <c r="H241" s="73"/>
      <c r="I241" s="73"/>
      <c r="J241" s="73"/>
      <c r="K241" s="73"/>
      <c r="L241" s="73"/>
      <c r="M241" s="73"/>
      <c r="N241" s="73"/>
      <c r="O241" s="73"/>
      <c r="P241" s="73"/>
      <c r="Q241" s="73"/>
      <c r="R241" s="73"/>
      <c r="S241" s="73"/>
      <c r="T241" s="73"/>
      <c r="U241" s="73"/>
    </row>
    <row r="242" spans="1:21" ht="15.75" customHeight="1">
      <c r="A242" s="73"/>
      <c r="B242" s="73"/>
      <c r="C242" s="73"/>
      <c r="D242" s="73"/>
      <c r="E242" s="123"/>
      <c r="F242" s="123"/>
      <c r="G242" s="73"/>
      <c r="H242" s="73"/>
      <c r="I242" s="73"/>
      <c r="J242" s="73"/>
      <c r="K242" s="73"/>
      <c r="L242" s="73"/>
      <c r="M242" s="73"/>
      <c r="N242" s="73"/>
      <c r="O242" s="73"/>
      <c r="P242" s="73"/>
      <c r="Q242" s="73"/>
      <c r="R242" s="73"/>
      <c r="S242" s="73"/>
      <c r="T242" s="73"/>
      <c r="U242" s="73"/>
    </row>
    <row r="243" spans="1:21" ht="15.75" customHeight="1">
      <c r="A243" s="73"/>
      <c r="B243" s="73"/>
      <c r="C243" s="73"/>
      <c r="D243" s="73"/>
      <c r="E243" s="123"/>
      <c r="F243" s="123"/>
      <c r="G243" s="73"/>
      <c r="H243" s="73"/>
      <c r="I243" s="73"/>
      <c r="J243" s="73"/>
      <c r="K243" s="73"/>
      <c r="L243" s="73"/>
      <c r="M243" s="73"/>
      <c r="N243" s="73"/>
      <c r="O243" s="73"/>
      <c r="P243" s="73"/>
      <c r="Q243" s="73"/>
      <c r="R243" s="73"/>
      <c r="S243" s="73"/>
      <c r="T243" s="73"/>
      <c r="U243" s="73"/>
    </row>
    <row r="244" spans="1:21" ht="15.75" customHeight="1">
      <c r="A244" s="73"/>
      <c r="B244" s="73"/>
      <c r="C244" s="73"/>
      <c r="D244" s="73"/>
      <c r="E244" s="123"/>
      <c r="F244" s="123"/>
      <c r="G244" s="73"/>
      <c r="H244" s="73"/>
      <c r="I244" s="73"/>
      <c r="J244" s="73"/>
      <c r="K244" s="73"/>
      <c r="L244" s="73"/>
      <c r="M244" s="73"/>
      <c r="N244" s="73"/>
      <c r="O244" s="73"/>
      <c r="P244" s="73"/>
      <c r="Q244" s="73"/>
      <c r="R244" s="73"/>
      <c r="S244" s="73"/>
      <c r="T244" s="73"/>
      <c r="U244" s="73"/>
    </row>
    <row r="245" spans="1:21" ht="15.75" customHeight="1">
      <c r="A245" s="73"/>
      <c r="B245" s="73"/>
      <c r="C245" s="73"/>
      <c r="D245" s="73"/>
      <c r="E245" s="123"/>
      <c r="F245" s="123"/>
      <c r="G245" s="73"/>
      <c r="H245" s="73"/>
      <c r="I245" s="73"/>
      <c r="J245" s="73"/>
      <c r="K245" s="73"/>
      <c r="L245" s="73"/>
      <c r="M245" s="73"/>
      <c r="N245" s="73"/>
      <c r="O245" s="73"/>
      <c r="P245" s="73"/>
      <c r="Q245" s="73"/>
      <c r="R245" s="73"/>
      <c r="S245" s="73"/>
      <c r="T245" s="73"/>
      <c r="U245" s="73"/>
    </row>
    <row r="246" spans="1:21" ht="15.75" customHeight="1">
      <c r="A246" s="73"/>
      <c r="B246" s="73"/>
      <c r="C246" s="73"/>
      <c r="D246" s="73"/>
      <c r="E246" s="123"/>
      <c r="F246" s="123"/>
      <c r="G246" s="73"/>
      <c r="H246" s="73"/>
      <c r="I246" s="73"/>
      <c r="J246" s="73"/>
      <c r="K246" s="73"/>
      <c r="L246" s="73"/>
      <c r="M246" s="73"/>
      <c r="N246" s="73"/>
      <c r="O246" s="73"/>
      <c r="P246" s="73"/>
      <c r="Q246" s="73"/>
      <c r="R246" s="73"/>
      <c r="S246" s="73"/>
      <c r="T246" s="73"/>
      <c r="U246" s="73"/>
    </row>
    <row r="247" spans="1:21" ht="15.75" customHeight="1">
      <c r="A247" s="73"/>
      <c r="B247" s="73"/>
      <c r="C247" s="73"/>
      <c r="D247" s="73"/>
      <c r="E247" s="123"/>
      <c r="F247" s="123"/>
      <c r="G247" s="73"/>
      <c r="H247" s="73"/>
      <c r="I247" s="73"/>
      <c r="J247" s="73"/>
      <c r="K247" s="73"/>
      <c r="L247" s="73"/>
      <c r="M247" s="73"/>
      <c r="N247" s="73"/>
      <c r="O247" s="73"/>
      <c r="P247" s="73"/>
      <c r="Q247" s="73"/>
      <c r="R247" s="73"/>
      <c r="S247" s="73"/>
      <c r="T247" s="73"/>
      <c r="U247" s="73"/>
    </row>
    <row r="248" spans="1:21" ht="15.75" customHeight="1">
      <c r="A248" s="73"/>
      <c r="B248" s="73"/>
      <c r="C248" s="73"/>
      <c r="D248" s="73"/>
      <c r="E248" s="123"/>
      <c r="F248" s="123"/>
      <c r="G248" s="73"/>
      <c r="H248" s="73"/>
      <c r="I248" s="73"/>
      <c r="J248" s="73"/>
      <c r="K248" s="73"/>
      <c r="L248" s="73"/>
      <c r="M248" s="73"/>
      <c r="N248" s="73"/>
      <c r="O248" s="73"/>
      <c r="P248" s="73"/>
      <c r="Q248" s="73"/>
      <c r="R248" s="73"/>
      <c r="S248" s="73"/>
      <c r="T248" s="73"/>
      <c r="U248" s="73"/>
    </row>
    <row r="249" spans="1:21" ht="15.75" customHeight="1">
      <c r="A249" s="73"/>
      <c r="B249" s="73"/>
      <c r="C249" s="73"/>
      <c r="D249" s="73"/>
      <c r="E249" s="123"/>
      <c r="F249" s="123"/>
      <c r="G249" s="73"/>
      <c r="H249" s="73"/>
      <c r="I249" s="73"/>
      <c r="J249" s="73"/>
      <c r="K249" s="73"/>
      <c r="L249" s="73"/>
      <c r="M249" s="73"/>
      <c r="N249" s="73"/>
      <c r="O249" s="73"/>
      <c r="P249" s="73"/>
      <c r="Q249" s="73"/>
      <c r="R249" s="73"/>
      <c r="S249" s="73"/>
      <c r="T249" s="73"/>
      <c r="U249" s="73"/>
    </row>
    <row r="250" spans="1:21" ht="15.75" customHeight="1">
      <c r="A250" s="73"/>
      <c r="B250" s="73"/>
      <c r="C250" s="73"/>
      <c r="D250" s="73"/>
      <c r="E250" s="123"/>
      <c r="F250" s="123"/>
      <c r="G250" s="73"/>
      <c r="H250" s="73"/>
      <c r="I250" s="73"/>
      <c r="J250" s="73"/>
      <c r="K250" s="73"/>
      <c r="L250" s="73"/>
      <c r="M250" s="73"/>
      <c r="N250" s="73"/>
      <c r="O250" s="73"/>
      <c r="P250" s="73"/>
      <c r="Q250" s="73"/>
      <c r="R250" s="73"/>
      <c r="S250" s="73"/>
      <c r="T250" s="73"/>
      <c r="U250" s="73"/>
    </row>
    <row r="251" spans="1:21" ht="15.75" customHeight="1">
      <c r="A251" s="73"/>
      <c r="B251" s="73"/>
      <c r="C251" s="73"/>
      <c r="D251" s="73"/>
      <c r="E251" s="123"/>
      <c r="F251" s="123"/>
      <c r="G251" s="73"/>
      <c r="H251" s="73"/>
      <c r="I251" s="73"/>
      <c r="J251" s="73"/>
      <c r="K251" s="73"/>
      <c r="L251" s="73"/>
      <c r="M251" s="73"/>
      <c r="N251" s="73"/>
      <c r="O251" s="73"/>
      <c r="P251" s="73"/>
      <c r="Q251" s="73"/>
      <c r="R251" s="73"/>
      <c r="S251" s="73"/>
      <c r="T251" s="73"/>
      <c r="U251" s="73"/>
    </row>
    <row r="252" spans="1:21" ht="15.75" customHeight="1">
      <c r="A252" s="73"/>
      <c r="B252" s="73"/>
      <c r="C252" s="73"/>
      <c r="D252" s="73"/>
      <c r="E252" s="123"/>
      <c r="F252" s="123"/>
      <c r="G252" s="73"/>
      <c r="H252" s="73"/>
      <c r="I252" s="73"/>
      <c r="J252" s="73"/>
      <c r="K252" s="73"/>
      <c r="L252" s="73"/>
      <c r="M252" s="73"/>
      <c r="N252" s="73"/>
      <c r="O252" s="73"/>
      <c r="P252" s="73"/>
      <c r="Q252" s="73"/>
      <c r="R252" s="73"/>
      <c r="S252" s="73"/>
      <c r="T252" s="73"/>
      <c r="U252" s="73"/>
    </row>
    <row r="253" spans="1:21" ht="15.75" customHeight="1">
      <c r="A253" s="73"/>
      <c r="B253" s="73"/>
      <c r="C253" s="73"/>
      <c r="D253" s="73"/>
      <c r="E253" s="123"/>
      <c r="F253" s="123"/>
      <c r="G253" s="73"/>
      <c r="H253" s="73"/>
      <c r="I253" s="73"/>
      <c r="J253" s="73"/>
      <c r="K253" s="73"/>
      <c r="L253" s="73"/>
      <c r="M253" s="73"/>
      <c r="N253" s="73"/>
      <c r="O253" s="73"/>
      <c r="P253" s="73"/>
      <c r="Q253" s="73"/>
      <c r="R253" s="73"/>
      <c r="S253" s="73"/>
      <c r="T253" s="73"/>
      <c r="U253" s="73"/>
    </row>
    <row r="254" spans="1:21" ht="15.75" customHeight="1">
      <c r="A254" s="73"/>
      <c r="B254" s="73"/>
      <c r="C254" s="73"/>
      <c r="D254" s="73"/>
      <c r="E254" s="123"/>
      <c r="F254" s="123"/>
      <c r="G254" s="73"/>
      <c r="H254" s="73"/>
      <c r="I254" s="73"/>
      <c r="J254" s="73"/>
      <c r="K254" s="73"/>
      <c r="L254" s="73"/>
      <c r="M254" s="73"/>
      <c r="N254" s="73"/>
      <c r="O254" s="73"/>
      <c r="P254" s="73"/>
      <c r="Q254" s="73"/>
      <c r="R254" s="73"/>
      <c r="S254" s="73"/>
      <c r="T254" s="73"/>
      <c r="U254" s="73"/>
    </row>
    <row r="255" spans="1:21" ht="15.75" customHeight="1">
      <c r="A255" s="73"/>
      <c r="B255" s="73"/>
      <c r="C255" s="73"/>
      <c r="D255" s="73"/>
      <c r="E255" s="123"/>
      <c r="F255" s="123"/>
      <c r="G255" s="73"/>
      <c r="H255" s="73"/>
      <c r="I255" s="73"/>
      <c r="J255" s="73"/>
      <c r="K255" s="73"/>
      <c r="L255" s="73"/>
      <c r="M255" s="73"/>
      <c r="N255" s="73"/>
      <c r="O255" s="73"/>
      <c r="P255" s="73"/>
      <c r="Q255" s="73"/>
      <c r="R255" s="73"/>
      <c r="S255" s="73"/>
      <c r="T255" s="73"/>
      <c r="U255" s="73"/>
    </row>
    <row r="256" spans="1:21" ht="15.75" customHeight="1">
      <c r="A256" s="73"/>
      <c r="B256" s="73"/>
      <c r="C256" s="73"/>
      <c r="D256" s="73"/>
      <c r="E256" s="123"/>
      <c r="F256" s="123"/>
      <c r="G256" s="73"/>
      <c r="H256" s="73"/>
      <c r="I256" s="73"/>
      <c r="J256" s="73"/>
      <c r="K256" s="73"/>
      <c r="L256" s="73"/>
      <c r="M256" s="73"/>
      <c r="N256" s="73"/>
      <c r="O256" s="73"/>
      <c r="P256" s="73"/>
      <c r="Q256" s="73"/>
      <c r="R256" s="73"/>
      <c r="S256" s="73"/>
      <c r="T256" s="73"/>
      <c r="U256" s="73"/>
    </row>
    <row r="257" spans="1:21" ht="15.75" customHeight="1">
      <c r="A257" s="73"/>
      <c r="B257" s="73"/>
      <c r="C257" s="73"/>
      <c r="D257" s="73"/>
      <c r="E257" s="123"/>
      <c r="F257" s="123"/>
      <c r="G257" s="73"/>
      <c r="H257" s="73"/>
      <c r="I257" s="73"/>
      <c r="J257" s="73"/>
      <c r="K257" s="73"/>
      <c r="L257" s="73"/>
      <c r="M257" s="73"/>
      <c r="N257" s="73"/>
      <c r="O257" s="73"/>
      <c r="P257" s="73"/>
      <c r="Q257" s="73"/>
      <c r="R257" s="73"/>
      <c r="S257" s="73"/>
      <c r="T257" s="73"/>
      <c r="U257" s="73"/>
    </row>
    <row r="258" spans="1:21" ht="15.75" customHeight="1">
      <c r="A258" s="73"/>
      <c r="B258" s="73"/>
      <c r="C258" s="73"/>
      <c r="D258" s="73"/>
      <c r="E258" s="123"/>
      <c r="F258" s="123"/>
      <c r="G258" s="73"/>
      <c r="H258" s="73"/>
      <c r="I258" s="73"/>
      <c r="J258" s="73"/>
      <c r="K258" s="73"/>
      <c r="L258" s="73"/>
      <c r="M258" s="73"/>
      <c r="N258" s="73"/>
      <c r="O258" s="73"/>
      <c r="P258" s="73"/>
      <c r="Q258" s="73"/>
      <c r="R258" s="73"/>
      <c r="S258" s="73"/>
      <c r="T258" s="73"/>
      <c r="U258" s="73"/>
    </row>
    <row r="259" spans="1:21" ht="15.75" customHeight="1">
      <c r="A259" s="73"/>
      <c r="B259" s="73"/>
      <c r="C259" s="73"/>
      <c r="D259" s="73"/>
      <c r="E259" s="123"/>
      <c r="F259" s="123"/>
      <c r="G259" s="73"/>
      <c r="H259" s="73"/>
      <c r="I259" s="73"/>
      <c r="J259" s="73"/>
      <c r="K259" s="73"/>
      <c r="L259" s="73"/>
      <c r="M259" s="73"/>
      <c r="N259" s="73"/>
      <c r="O259" s="73"/>
      <c r="P259" s="73"/>
      <c r="Q259" s="73"/>
      <c r="R259" s="73"/>
      <c r="S259" s="73"/>
      <c r="T259" s="73"/>
      <c r="U259" s="73"/>
    </row>
    <row r="260" spans="1:21" ht="15.75" customHeight="1">
      <c r="A260" s="73"/>
      <c r="B260" s="73"/>
      <c r="C260" s="73"/>
      <c r="D260" s="73"/>
      <c r="E260" s="123"/>
      <c r="F260" s="123"/>
      <c r="G260" s="73"/>
      <c r="H260" s="73"/>
      <c r="I260" s="73"/>
      <c r="J260" s="73"/>
      <c r="K260" s="73"/>
      <c r="L260" s="73"/>
      <c r="M260" s="73"/>
      <c r="N260" s="73"/>
      <c r="O260" s="73"/>
      <c r="P260" s="73"/>
      <c r="Q260" s="73"/>
      <c r="R260" s="73"/>
      <c r="S260" s="73"/>
      <c r="T260" s="73"/>
      <c r="U260" s="73"/>
    </row>
    <row r="261" spans="1:21" ht="15.75" customHeight="1">
      <c r="A261" s="73"/>
      <c r="B261" s="73"/>
      <c r="C261" s="73"/>
      <c r="D261" s="73"/>
      <c r="E261" s="123"/>
      <c r="F261" s="123"/>
      <c r="G261" s="73"/>
      <c r="H261" s="73"/>
      <c r="I261" s="73"/>
      <c r="J261" s="73"/>
      <c r="K261" s="73"/>
      <c r="L261" s="73"/>
      <c r="M261" s="73"/>
      <c r="N261" s="73"/>
      <c r="O261" s="73"/>
      <c r="P261" s="73"/>
      <c r="Q261" s="73"/>
      <c r="R261" s="73"/>
      <c r="S261" s="73"/>
      <c r="T261" s="73"/>
      <c r="U261" s="73"/>
    </row>
    <row r="262" spans="1:21" ht="15.75" customHeight="1">
      <c r="A262" s="73"/>
      <c r="B262" s="73"/>
      <c r="C262" s="73"/>
      <c r="D262" s="73"/>
      <c r="E262" s="123"/>
      <c r="F262" s="123"/>
      <c r="G262" s="73"/>
      <c r="H262" s="73"/>
      <c r="I262" s="73"/>
      <c r="J262" s="73"/>
      <c r="K262" s="73"/>
      <c r="L262" s="73"/>
      <c r="M262" s="73"/>
      <c r="N262" s="73"/>
      <c r="O262" s="73"/>
      <c r="P262" s="73"/>
      <c r="Q262" s="73"/>
      <c r="R262" s="73"/>
      <c r="S262" s="73"/>
      <c r="T262" s="73"/>
      <c r="U262" s="73"/>
    </row>
    <row r="263" spans="1:21" ht="15.75" customHeight="1">
      <c r="A263" s="73"/>
      <c r="B263" s="73"/>
      <c r="C263" s="73"/>
      <c r="D263" s="73"/>
      <c r="E263" s="123"/>
      <c r="F263" s="123"/>
      <c r="G263" s="73"/>
      <c r="H263" s="73"/>
      <c r="I263" s="73"/>
      <c r="J263" s="73"/>
      <c r="K263" s="73"/>
      <c r="L263" s="73"/>
      <c r="M263" s="73"/>
      <c r="N263" s="73"/>
      <c r="O263" s="73"/>
      <c r="P263" s="73"/>
      <c r="Q263" s="73"/>
      <c r="R263" s="73"/>
      <c r="S263" s="73"/>
      <c r="T263" s="73"/>
      <c r="U263" s="73"/>
    </row>
    <row r="264" spans="1:21" ht="15.75" customHeight="1">
      <c r="A264" s="73"/>
      <c r="B264" s="73"/>
      <c r="C264" s="73"/>
      <c r="D264" s="73"/>
      <c r="E264" s="123"/>
      <c r="F264" s="123"/>
      <c r="G264" s="73"/>
      <c r="H264" s="73"/>
      <c r="I264" s="73"/>
      <c r="J264" s="73"/>
      <c r="K264" s="73"/>
      <c r="L264" s="73"/>
      <c r="M264" s="73"/>
      <c r="N264" s="73"/>
      <c r="O264" s="73"/>
      <c r="P264" s="73"/>
      <c r="Q264" s="73"/>
      <c r="R264" s="73"/>
      <c r="S264" s="73"/>
      <c r="T264" s="73"/>
      <c r="U264" s="73"/>
    </row>
    <row r="265" spans="1:21" ht="15.75" customHeight="1">
      <c r="A265" s="73"/>
      <c r="B265" s="73"/>
      <c r="C265" s="73"/>
      <c r="D265" s="73"/>
      <c r="E265" s="123"/>
      <c r="F265" s="123"/>
      <c r="G265" s="73"/>
      <c r="H265" s="73"/>
      <c r="I265" s="73"/>
      <c r="J265" s="73"/>
      <c r="K265" s="73"/>
      <c r="L265" s="73"/>
      <c r="M265" s="73"/>
      <c r="N265" s="73"/>
      <c r="O265" s="73"/>
      <c r="P265" s="73"/>
      <c r="Q265" s="73"/>
      <c r="R265" s="73"/>
      <c r="S265" s="73"/>
      <c r="T265" s="73"/>
      <c r="U265" s="73"/>
    </row>
    <row r="266" spans="1:21" ht="15.75" customHeight="1">
      <c r="A266" s="73"/>
      <c r="B266" s="73"/>
      <c r="C266" s="73"/>
      <c r="D266" s="73"/>
      <c r="E266" s="123"/>
      <c r="F266" s="123"/>
      <c r="G266" s="73"/>
      <c r="H266" s="73"/>
      <c r="I266" s="73"/>
      <c r="J266" s="73"/>
      <c r="K266" s="73"/>
      <c r="L266" s="73"/>
      <c r="M266" s="73"/>
      <c r="N266" s="73"/>
      <c r="O266" s="73"/>
      <c r="P266" s="73"/>
      <c r="Q266" s="73"/>
      <c r="R266" s="73"/>
      <c r="S266" s="73"/>
      <c r="T266" s="73"/>
      <c r="U266" s="73"/>
    </row>
    <row r="267" spans="1:21" ht="15.75" customHeight="1">
      <c r="A267" s="73"/>
      <c r="B267" s="73"/>
      <c r="C267" s="73"/>
      <c r="D267" s="73"/>
      <c r="E267" s="123"/>
      <c r="F267" s="123"/>
      <c r="G267" s="73"/>
      <c r="H267" s="73"/>
      <c r="I267" s="73"/>
      <c r="J267" s="73"/>
      <c r="K267" s="73"/>
      <c r="L267" s="73"/>
      <c r="M267" s="73"/>
      <c r="N267" s="73"/>
      <c r="O267" s="73"/>
      <c r="P267" s="73"/>
      <c r="Q267" s="73"/>
      <c r="R267" s="73"/>
      <c r="S267" s="73"/>
      <c r="T267" s="73"/>
      <c r="U267" s="73"/>
    </row>
    <row r="268" spans="1:21" ht="15.75" customHeight="1">
      <c r="A268" s="73"/>
      <c r="B268" s="73"/>
      <c r="C268" s="73"/>
      <c r="D268" s="73"/>
      <c r="E268" s="123"/>
      <c r="F268" s="123"/>
      <c r="G268" s="73"/>
      <c r="H268" s="73"/>
      <c r="I268" s="73"/>
      <c r="J268" s="73"/>
      <c r="K268" s="73"/>
      <c r="L268" s="73"/>
      <c r="M268" s="73"/>
      <c r="N268" s="73"/>
      <c r="O268" s="73"/>
      <c r="P268" s="73"/>
      <c r="Q268" s="73"/>
      <c r="R268" s="73"/>
      <c r="S268" s="73"/>
      <c r="T268" s="73"/>
      <c r="U268" s="73"/>
    </row>
    <row r="269" spans="1:21" ht="15.75" customHeight="1">
      <c r="A269" s="73"/>
      <c r="B269" s="73"/>
      <c r="C269" s="73"/>
      <c r="D269" s="73"/>
      <c r="E269" s="123"/>
      <c r="F269" s="123"/>
      <c r="G269" s="73"/>
      <c r="H269" s="73"/>
      <c r="I269" s="73"/>
      <c r="J269" s="73"/>
      <c r="K269" s="73"/>
      <c r="L269" s="73"/>
      <c r="M269" s="73"/>
      <c r="N269" s="73"/>
      <c r="O269" s="73"/>
      <c r="P269" s="73"/>
      <c r="Q269" s="73"/>
      <c r="R269" s="73"/>
      <c r="S269" s="73"/>
      <c r="T269" s="73"/>
      <c r="U269" s="73"/>
    </row>
    <row r="270" spans="1:21" ht="15.75" customHeight="1">
      <c r="A270" s="73"/>
      <c r="B270" s="73"/>
      <c r="C270" s="73"/>
      <c r="D270" s="73"/>
      <c r="E270" s="123"/>
      <c r="F270" s="123"/>
      <c r="G270" s="73"/>
      <c r="H270" s="73"/>
      <c r="I270" s="73"/>
      <c r="J270" s="73"/>
      <c r="K270" s="73"/>
      <c r="L270" s="73"/>
      <c r="M270" s="73"/>
      <c r="N270" s="73"/>
      <c r="O270" s="73"/>
      <c r="P270" s="73"/>
      <c r="Q270" s="73"/>
      <c r="R270" s="73"/>
      <c r="S270" s="73"/>
      <c r="T270" s="73"/>
      <c r="U270" s="73"/>
    </row>
    <row r="271" spans="1:21" ht="15.75" customHeight="1">
      <c r="A271" s="73"/>
      <c r="B271" s="73"/>
      <c r="C271" s="73"/>
      <c r="D271" s="73"/>
      <c r="E271" s="123"/>
      <c r="F271" s="123"/>
      <c r="G271" s="73"/>
      <c r="H271" s="73"/>
      <c r="I271" s="73"/>
      <c r="J271" s="73"/>
      <c r="K271" s="73"/>
      <c r="L271" s="73"/>
      <c r="M271" s="73"/>
      <c r="N271" s="73"/>
      <c r="O271" s="73"/>
      <c r="P271" s="73"/>
      <c r="Q271" s="73"/>
      <c r="R271" s="73"/>
      <c r="S271" s="73"/>
      <c r="T271" s="73"/>
      <c r="U271" s="73"/>
    </row>
    <row r="272" spans="1:21" ht="15.75" customHeight="1">
      <c r="A272" s="73"/>
      <c r="B272" s="73"/>
      <c r="C272" s="73"/>
      <c r="D272" s="73"/>
      <c r="E272" s="123"/>
      <c r="F272" s="123"/>
      <c r="G272" s="73"/>
      <c r="H272" s="73"/>
      <c r="I272" s="73"/>
      <c r="J272" s="73"/>
      <c r="K272" s="73"/>
      <c r="L272" s="73"/>
      <c r="M272" s="73"/>
      <c r="N272" s="73"/>
      <c r="O272" s="73"/>
      <c r="P272" s="73"/>
      <c r="Q272" s="73"/>
      <c r="R272" s="73"/>
      <c r="S272" s="73"/>
      <c r="T272" s="73"/>
      <c r="U272" s="73"/>
    </row>
    <row r="273" spans="1:21" ht="15.75" customHeight="1">
      <c r="A273" s="73"/>
      <c r="B273" s="73"/>
      <c r="C273" s="73"/>
      <c r="D273" s="73"/>
      <c r="E273" s="123"/>
      <c r="F273" s="123"/>
      <c r="G273" s="73"/>
      <c r="H273" s="73"/>
      <c r="I273" s="73"/>
      <c r="J273" s="73"/>
      <c r="K273" s="73"/>
      <c r="L273" s="73"/>
      <c r="M273" s="73"/>
      <c r="N273" s="73"/>
      <c r="O273" s="73"/>
      <c r="P273" s="73"/>
      <c r="Q273" s="73"/>
      <c r="R273" s="73"/>
      <c r="S273" s="73"/>
      <c r="T273" s="73"/>
      <c r="U273" s="73"/>
    </row>
    <row r="274" spans="1:21" ht="15.75" customHeight="1">
      <c r="A274" s="73"/>
      <c r="B274" s="73"/>
      <c r="C274" s="73"/>
      <c r="D274" s="73"/>
      <c r="E274" s="123"/>
      <c r="F274" s="123"/>
      <c r="G274" s="73"/>
      <c r="H274" s="73"/>
      <c r="I274" s="73"/>
      <c r="J274" s="73"/>
      <c r="K274" s="73"/>
      <c r="L274" s="73"/>
      <c r="M274" s="73"/>
      <c r="N274" s="73"/>
      <c r="O274" s="73"/>
      <c r="P274" s="73"/>
      <c r="Q274" s="73"/>
      <c r="R274" s="73"/>
      <c r="S274" s="73"/>
      <c r="T274" s="73"/>
      <c r="U274" s="73"/>
    </row>
    <row r="275" spans="1:21" ht="15.75" customHeight="1"/>
    <row r="276" spans="1:21" ht="15.75" customHeight="1"/>
    <row r="277" spans="1:21" ht="15.75" customHeight="1"/>
    <row r="278" spans="1:21" ht="15.75" customHeight="1"/>
    <row r="279" spans="1:21" ht="15.75" customHeight="1"/>
    <row r="280" spans="1:21" ht="15.75" customHeight="1"/>
    <row r="281" spans="1:21" ht="15.75" customHeight="1"/>
    <row r="282" spans="1:21" ht="15.75" customHeight="1"/>
    <row r="283" spans="1:21" ht="15.75" customHeight="1"/>
    <row r="284" spans="1:21" ht="15.75" customHeight="1"/>
    <row r="285" spans="1:21" ht="15.75" customHeight="1"/>
    <row r="286" spans="1:21" ht="15.75" customHeight="1"/>
    <row r="287" spans="1:21" ht="15.75" customHeight="1"/>
    <row r="288" spans="1:2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7:B7"/>
  </mergeCells>
  <printOptions horizontalCentered="1" gridLines="1"/>
  <pageMargins left="0.7" right="0.7" top="0.75" bottom="0.75" header="0" footer="0"/>
  <pageSetup paperSize="9" fitToHeight="0" pageOrder="overThenDown" orientation="landscape" cellComments="atEn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Q1000"/>
  <sheetViews>
    <sheetView workbookViewId="0"/>
  </sheetViews>
  <sheetFormatPr defaultColWidth="12.5703125" defaultRowHeight="15" customHeight="1"/>
  <cols>
    <col min="1" max="3" width="16.5703125" customWidth="1"/>
    <col min="4" max="4" width="79.28515625" customWidth="1"/>
    <col min="5" max="5" width="3.140625" customWidth="1"/>
    <col min="6" max="7" width="7.42578125" customWidth="1"/>
    <col min="8" max="8" width="6" customWidth="1"/>
    <col min="9" max="9" width="25.28515625" customWidth="1"/>
    <col min="10" max="17" width="12.5703125" customWidth="1"/>
  </cols>
  <sheetData>
    <row r="1" spans="1:17">
      <c r="A1" s="284" t="s">
        <v>1217</v>
      </c>
      <c r="B1" s="425"/>
      <c r="C1" s="533"/>
      <c r="D1" s="425"/>
      <c r="E1" s="425"/>
      <c r="F1" s="425"/>
      <c r="G1" s="425"/>
      <c r="H1" s="425"/>
      <c r="I1" s="286" t="s">
        <v>780</v>
      </c>
      <c r="J1" s="1"/>
      <c r="K1" s="1"/>
      <c r="L1" s="1"/>
      <c r="M1" s="1"/>
      <c r="N1" s="1"/>
      <c r="O1" s="1"/>
      <c r="P1" s="1"/>
      <c r="Q1" s="1"/>
    </row>
    <row r="2" spans="1:17">
      <c r="A2" s="425"/>
      <c r="B2" s="382" t="s">
        <v>1218</v>
      </c>
      <c r="C2" s="534" t="s">
        <v>1219</v>
      </c>
      <c r="D2" s="382" t="s">
        <v>1220</v>
      </c>
      <c r="E2" s="425"/>
      <c r="F2" s="425"/>
      <c r="G2" s="425"/>
      <c r="H2" s="425"/>
      <c r="I2" s="425"/>
      <c r="J2" s="1"/>
      <c r="K2" s="1"/>
      <c r="L2" s="1"/>
      <c r="M2" s="1"/>
      <c r="N2" s="1"/>
      <c r="O2" s="1"/>
      <c r="P2" s="1"/>
      <c r="Q2" s="1"/>
    </row>
    <row r="3" spans="1:17">
      <c r="A3" s="425"/>
      <c r="B3" s="425"/>
      <c r="C3" s="533"/>
      <c r="D3" s="425"/>
      <c r="E3" s="425"/>
      <c r="F3" s="425"/>
      <c r="G3" s="425"/>
      <c r="H3" s="425"/>
      <c r="I3" s="425"/>
      <c r="J3" s="1"/>
      <c r="K3" s="1"/>
      <c r="L3" s="1"/>
      <c r="M3" s="1"/>
      <c r="N3" s="1"/>
      <c r="O3" s="1"/>
      <c r="P3" s="1"/>
      <c r="Q3" s="1"/>
    </row>
    <row r="4" spans="1:17">
      <c r="A4" s="535" t="s">
        <v>0</v>
      </c>
      <c r="B4" s="536" t="s">
        <v>163</v>
      </c>
      <c r="C4" s="537" t="s">
        <v>164</v>
      </c>
      <c r="D4" s="536" t="s">
        <v>57</v>
      </c>
      <c r="E4" s="538"/>
      <c r="F4" s="538" t="s">
        <v>1221</v>
      </c>
      <c r="G4" s="538" t="s">
        <v>1222</v>
      </c>
      <c r="H4" s="538" t="s">
        <v>981</v>
      </c>
      <c r="I4" s="536" t="s">
        <v>784</v>
      </c>
      <c r="J4" s="1"/>
      <c r="K4" s="1"/>
      <c r="L4" s="1"/>
      <c r="M4" s="1"/>
      <c r="N4" s="1"/>
      <c r="O4" s="1"/>
      <c r="P4" s="1"/>
      <c r="Q4" s="1"/>
    </row>
    <row r="5" spans="1:17">
      <c r="A5" s="539"/>
      <c r="B5" s="14"/>
      <c r="C5" s="540"/>
      <c r="D5" s="539"/>
      <c r="E5" s="14"/>
      <c r="F5" s="38"/>
      <c r="G5" s="14"/>
      <c r="H5" s="14"/>
      <c r="I5" s="541"/>
      <c r="J5" s="1"/>
      <c r="K5" s="1"/>
      <c r="L5" s="1"/>
      <c r="M5" s="1"/>
      <c r="N5" s="1"/>
      <c r="O5" s="1"/>
      <c r="P5" s="1"/>
      <c r="Q5" s="1"/>
    </row>
    <row r="6" spans="1:17">
      <c r="A6" s="837" t="s">
        <v>982</v>
      </c>
      <c r="B6" s="801"/>
      <c r="C6" s="801"/>
      <c r="D6" s="802"/>
      <c r="E6" s="14"/>
      <c r="F6" s="38"/>
      <c r="G6" s="14"/>
      <c r="H6" s="14"/>
      <c r="I6" s="541"/>
      <c r="J6" s="1"/>
      <c r="K6" s="1"/>
      <c r="L6" s="1"/>
      <c r="M6" s="1"/>
      <c r="N6" s="1"/>
      <c r="O6" s="1"/>
      <c r="P6" s="1"/>
      <c r="Q6" s="1"/>
    </row>
    <row r="7" spans="1:17">
      <c r="A7" s="542"/>
      <c r="B7" s="543"/>
      <c r="C7" s="544"/>
      <c r="D7" s="14"/>
      <c r="E7" s="14"/>
      <c r="F7" s="38"/>
      <c r="G7" s="14"/>
      <c r="H7" s="14"/>
      <c r="I7" s="14"/>
      <c r="J7" s="1"/>
      <c r="K7" s="1"/>
      <c r="L7" s="1"/>
      <c r="M7" s="1"/>
      <c r="N7" s="1"/>
      <c r="O7" s="1"/>
      <c r="P7" s="1"/>
      <c r="Q7" s="1"/>
    </row>
    <row r="8" spans="1:17">
      <c r="A8" s="542"/>
      <c r="B8" s="543"/>
      <c r="C8" s="544"/>
      <c r="D8" s="539"/>
      <c r="E8" s="14"/>
      <c r="F8" s="38"/>
      <c r="G8" s="14"/>
      <c r="H8" s="14"/>
      <c r="I8" s="14"/>
      <c r="J8" s="1"/>
      <c r="K8" s="1"/>
      <c r="L8" s="1"/>
      <c r="M8" s="1"/>
      <c r="N8" s="1"/>
      <c r="O8" s="1"/>
      <c r="P8" s="1"/>
      <c r="Q8" s="1"/>
    </row>
    <row r="9" spans="1:17">
      <c r="A9" s="545" t="s">
        <v>1223</v>
      </c>
      <c r="B9" s="545" t="s">
        <v>987</v>
      </c>
      <c r="C9" s="546"/>
      <c r="D9" s="547"/>
      <c r="E9" s="548"/>
      <c r="F9" s="548">
        <v>1</v>
      </c>
      <c r="G9" s="548"/>
      <c r="H9" s="548"/>
      <c r="I9" s="548"/>
      <c r="J9" s="1"/>
      <c r="K9" s="1"/>
      <c r="L9" s="1"/>
      <c r="M9" s="1"/>
      <c r="N9" s="1"/>
      <c r="O9" s="1"/>
      <c r="P9" s="1"/>
      <c r="Q9" s="1"/>
    </row>
    <row r="10" spans="1:17">
      <c r="A10" s="549"/>
      <c r="B10" s="539"/>
      <c r="C10" s="550">
        <v>0.25</v>
      </c>
      <c r="D10" s="14" t="s">
        <v>1224</v>
      </c>
      <c r="E10" s="14"/>
      <c r="F10" s="32">
        <v>1</v>
      </c>
      <c r="G10" s="14"/>
      <c r="H10" s="14"/>
      <c r="I10" s="551"/>
      <c r="J10" s="131"/>
      <c r="K10" s="131"/>
      <c r="L10" s="131"/>
      <c r="M10" s="131"/>
      <c r="N10" s="131"/>
      <c r="O10" s="131"/>
      <c r="P10" s="131"/>
      <c r="Q10" s="131"/>
    </row>
    <row r="11" spans="1:17">
      <c r="A11" s="549"/>
      <c r="B11" s="539"/>
      <c r="C11" s="550">
        <v>0.375</v>
      </c>
      <c r="D11" s="14" t="s">
        <v>1225</v>
      </c>
      <c r="E11" s="14"/>
      <c r="F11" s="32"/>
      <c r="G11" s="14"/>
      <c r="H11" s="14"/>
      <c r="I11" s="14"/>
      <c r="J11" s="131"/>
      <c r="K11" s="131"/>
      <c r="L11" s="131"/>
      <c r="M11" s="131"/>
      <c r="N11" s="131"/>
      <c r="O11" s="131"/>
      <c r="P11" s="131"/>
      <c r="Q11" s="131"/>
    </row>
    <row r="12" spans="1:17">
      <c r="A12" s="549"/>
      <c r="B12" s="539"/>
      <c r="C12" s="550">
        <v>0.41666666666666669</v>
      </c>
      <c r="D12" s="14" t="s">
        <v>1226</v>
      </c>
      <c r="E12" s="14"/>
      <c r="F12" s="32"/>
      <c r="G12" s="14"/>
      <c r="H12" s="14"/>
      <c r="I12" s="552" t="s">
        <v>1227</v>
      </c>
      <c r="J12" s="131"/>
      <c r="K12" s="131"/>
      <c r="L12" s="131"/>
      <c r="M12" s="131"/>
      <c r="N12" s="131"/>
      <c r="O12" s="131"/>
      <c r="P12" s="131"/>
      <c r="Q12" s="131"/>
    </row>
    <row r="13" spans="1:17" ht="29.25">
      <c r="A13" s="549"/>
      <c r="B13" s="539"/>
      <c r="C13" s="550">
        <v>0.4375</v>
      </c>
      <c r="D13" s="41" t="s">
        <v>1228</v>
      </c>
      <c r="E13" s="14"/>
      <c r="F13" s="32">
        <v>10</v>
      </c>
      <c r="G13" s="14"/>
      <c r="H13" s="14"/>
      <c r="I13" s="14"/>
      <c r="J13" s="131"/>
      <c r="K13" s="131"/>
      <c r="L13" s="131"/>
      <c r="M13" s="131"/>
      <c r="N13" s="131"/>
      <c r="O13" s="131"/>
      <c r="P13" s="131"/>
      <c r="Q13" s="131"/>
    </row>
    <row r="14" spans="1:17" ht="14.25">
      <c r="A14" s="539"/>
      <c r="B14" s="539"/>
      <c r="C14" s="550" t="s">
        <v>1229</v>
      </c>
      <c r="D14" s="553" t="s">
        <v>1230</v>
      </c>
      <c r="E14" s="14"/>
      <c r="F14" s="32">
        <v>4</v>
      </c>
      <c r="G14" s="14"/>
      <c r="H14" s="14"/>
      <c r="I14" s="14"/>
      <c r="J14" s="131"/>
      <c r="K14" s="131"/>
      <c r="L14" s="131"/>
      <c r="M14" s="131"/>
      <c r="N14" s="131"/>
      <c r="O14" s="131"/>
      <c r="P14" s="131"/>
      <c r="Q14" s="131"/>
    </row>
    <row r="15" spans="1:17" ht="14.25">
      <c r="A15" s="539"/>
      <c r="B15" s="539"/>
      <c r="C15" s="550">
        <v>0.52083333333333337</v>
      </c>
      <c r="D15" s="553" t="s">
        <v>1231</v>
      </c>
      <c r="E15" s="14"/>
      <c r="F15" s="32"/>
      <c r="G15" s="14" t="s">
        <v>1232</v>
      </c>
      <c r="H15" s="14"/>
      <c r="I15" s="14"/>
      <c r="J15" s="131"/>
      <c r="K15" s="131"/>
      <c r="L15" s="131"/>
      <c r="M15" s="131"/>
      <c r="N15" s="131"/>
      <c r="O15" s="131"/>
      <c r="P15" s="131"/>
      <c r="Q15" s="131"/>
    </row>
    <row r="16" spans="1:17" ht="14.25">
      <c r="A16" s="539"/>
      <c r="B16" s="539"/>
      <c r="C16" s="550">
        <v>0.5625</v>
      </c>
      <c r="D16" s="539" t="s">
        <v>1233</v>
      </c>
      <c r="E16" s="14"/>
      <c r="F16" s="32"/>
      <c r="G16" s="539"/>
      <c r="H16" s="539"/>
      <c r="I16" s="14"/>
      <c r="J16" s="131"/>
      <c r="K16" s="131"/>
      <c r="L16" s="131"/>
      <c r="M16" s="131"/>
      <c r="N16" s="131"/>
      <c r="O16" s="131"/>
      <c r="P16" s="131"/>
      <c r="Q16" s="131"/>
    </row>
    <row r="17" spans="1:17" ht="14.25">
      <c r="A17" s="539"/>
      <c r="B17" s="554" t="s">
        <v>1234</v>
      </c>
      <c r="C17" s="550">
        <v>0.66666666666666663</v>
      </c>
      <c r="D17" s="555" t="s">
        <v>1235</v>
      </c>
      <c r="E17" s="14"/>
      <c r="F17" s="32">
        <v>6</v>
      </c>
      <c r="G17" s="539"/>
      <c r="H17" s="14"/>
      <c r="I17" s="552" t="s">
        <v>1236</v>
      </c>
      <c r="J17" s="131"/>
      <c r="K17" s="131"/>
      <c r="L17" s="131"/>
      <c r="M17" s="131"/>
      <c r="N17" s="131"/>
      <c r="O17" s="131"/>
      <c r="P17" s="131"/>
      <c r="Q17" s="131"/>
    </row>
    <row r="18" spans="1:17">
      <c r="A18" s="539"/>
      <c r="B18" s="539"/>
      <c r="C18" s="550">
        <v>0.70833333333333337</v>
      </c>
      <c r="D18" s="553" t="s">
        <v>1237</v>
      </c>
      <c r="E18" s="14"/>
      <c r="F18" s="38"/>
      <c r="G18" s="14"/>
      <c r="H18" s="14"/>
      <c r="I18" s="14"/>
      <c r="J18" s="131"/>
      <c r="K18" s="131"/>
      <c r="L18" s="131"/>
      <c r="M18" s="131"/>
      <c r="N18" s="131"/>
      <c r="O18" s="131"/>
      <c r="P18" s="131"/>
      <c r="Q18" s="131"/>
    </row>
    <row r="19" spans="1:17" ht="14.25">
      <c r="A19" s="539"/>
      <c r="B19" s="539"/>
      <c r="C19" s="550">
        <v>0.72916666666666663</v>
      </c>
      <c r="D19" s="556" t="s">
        <v>1238</v>
      </c>
      <c r="E19" s="14"/>
      <c r="F19" s="38"/>
      <c r="G19" s="14" t="s">
        <v>1232</v>
      </c>
      <c r="H19" s="14"/>
      <c r="I19" s="14"/>
      <c r="J19" s="131"/>
      <c r="K19" s="131"/>
      <c r="L19" s="131"/>
      <c r="M19" s="131"/>
      <c r="N19" s="131"/>
      <c r="O19" s="131"/>
      <c r="P19" s="131"/>
      <c r="Q19" s="131"/>
    </row>
    <row r="20" spans="1:17" ht="114">
      <c r="A20" s="539"/>
      <c r="B20" s="557" t="s">
        <v>1239</v>
      </c>
      <c r="C20" s="558" t="s">
        <v>1240</v>
      </c>
      <c r="D20" s="41" t="s">
        <v>1241</v>
      </c>
      <c r="E20" s="14"/>
      <c r="F20" s="38"/>
      <c r="G20" s="14"/>
      <c r="H20" s="14"/>
      <c r="I20" s="41"/>
      <c r="J20" s="131"/>
      <c r="K20" s="131"/>
      <c r="L20" s="131"/>
      <c r="M20" s="131"/>
      <c r="N20" s="131"/>
      <c r="O20" s="131"/>
      <c r="P20" s="131"/>
      <c r="Q20" s="131"/>
    </row>
    <row r="21" spans="1:17" ht="15.75" customHeight="1">
      <c r="A21" s="539"/>
      <c r="B21" s="559"/>
      <c r="C21" s="550"/>
      <c r="D21" s="14" t="s">
        <v>1242</v>
      </c>
      <c r="E21" s="14"/>
      <c r="F21" s="38"/>
      <c r="G21" s="14"/>
      <c r="H21" s="14"/>
      <c r="I21" s="14"/>
      <c r="J21" s="131"/>
      <c r="K21" s="131"/>
      <c r="L21" s="131"/>
      <c r="M21" s="131"/>
      <c r="N21" s="131"/>
      <c r="O21" s="131"/>
      <c r="P21" s="131"/>
      <c r="Q21" s="131"/>
    </row>
    <row r="22" spans="1:17" ht="15.75" customHeight="1">
      <c r="A22" s="539"/>
      <c r="B22" s="559"/>
      <c r="C22" s="550"/>
      <c r="D22" s="560" t="s">
        <v>1243</v>
      </c>
      <c r="E22" s="14"/>
      <c r="F22" s="38"/>
      <c r="G22" s="14"/>
      <c r="H22" s="14"/>
      <c r="I22" s="14"/>
      <c r="J22" s="131"/>
      <c r="K22" s="131"/>
      <c r="L22" s="131"/>
      <c r="M22" s="131"/>
      <c r="N22" s="131"/>
      <c r="O22" s="131"/>
      <c r="P22" s="131"/>
      <c r="Q22" s="131"/>
    </row>
    <row r="23" spans="1:17" ht="15.75" customHeight="1">
      <c r="A23" s="539"/>
      <c r="B23" s="838" t="s">
        <v>1244</v>
      </c>
      <c r="C23" s="550">
        <v>0.75</v>
      </c>
      <c r="D23" s="14" t="s">
        <v>1003</v>
      </c>
      <c r="E23" s="14"/>
      <c r="F23" s="38"/>
      <c r="G23" s="14"/>
      <c r="H23" s="14"/>
      <c r="I23" s="14"/>
      <c r="J23" s="131"/>
      <c r="K23" s="131"/>
      <c r="L23" s="131"/>
      <c r="M23" s="131"/>
      <c r="N23" s="131"/>
      <c r="O23" s="131"/>
      <c r="P23" s="131"/>
      <c r="Q23" s="131"/>
    </row>
    <row r="24" spans="1:17" ht="15.75" customHeight="1">
      <c r="A24" s="539"/>
      <c r="B24" s="834"/>
      <c r="C24" s="550" t="s">
        <v>1245</v>
      </c>
      <c r="D24" s="14" t="s">
        <v>1006</v>
      </c>
      <c r="E24" s="14"/>
      <c r="F24" s="38"/>
      <c r="G24" s="14"/>
      <c r="H24" s="14"/>
      <c r="I24" s="14"/>
      <c r="J24" s="131"/>
      <c r="K24" s="131"/>
      <c r="L24" s="131"/>
      <c r="M24" s="131"/>
      <c r="N24" s="131"/>
      <c r="O24" s="131"/>
      <c r="P24" s="131"/>
      <c r="Q24" s="131"/>
    </row>
    <row r="25" spans="1:17" ht="15.75" customHeight="1">
      <c r="A25" s="539"/>
      <c r="B25" s="834"/>
      <c r="C25" s="550"/>
      <c r="D25" s="14" t="s">
        <v>1246</v>
      </c>
      <c r="E25" s="14"/>
      <c r="F25" s="38"/>
      <c r="G25" s="14"/>
      <c r="H25" s="14"/>
      <c r="I25" s="14"/>
      <c r="J25" s="131"/>
      <c r="K25" s="131"/>
      <c r="L25" s="131"/>
      <c r="M25" s="131"/>
      <c r="N25" s="131"/>
      <c r="O25" s="131"/>
      <c r="P25" s="131"/>
      <c r="Q25" s="131"/>
    </row>
    <row r="26" spans="1:17" ht="15.75" customHeight="1">
      <c r="A26" s="539"/>
      <c r="B26" s="835"/>
      <c r="C26" s="550">
        <v>0.85416666666666663</v>
      </c>
      <c r="D26" s="14" t="s">
        <v>936</v>
      </c>
      <c r="E26" s="14"/>
      <c r="F26" s="38"/>
      <c r="G26" s="14"/>
      <c r="H26" s="14"/>
      <c r="I26" s="14"/>
      <c r="J26" s="131"/>
      <c r="K26" s="131"/>
      <c r="L26" s="131"/>
      <c r="M26" s="131"/>
      <c r="N26" s="131"/>
      <c r="O26" s="131"/>
      <c r="P26" s="131"/>
      <c r="Q26" s="131"/>
    </row>
    <row r="27" spans="1:17" ht="15.75" customHeight="1">
      <c r="A27" s="561" t="s">
        <v>92</v>
      </c>
      <c r="B27" s="562"/>
      <c r="C27" s="563" t="s">
        <v>1247</v>
      </c>
      <c r="D27" s="14" t="s">
        <v>1248</v>
      </c>
      <c r="E27" s="14"/>
      <c r="F27" s="38"/>
      <c r="G27" s="14"/>
      <c r="H27" s="14"/>
      <c r="I27" s="14"/>
      <c r="J27" s="131"/>
      <c r="K27" s="131"/>
      <c r="L27" s="131"/>
      <c r="M27" s="131"/>
      <c r="N27" s="131"/>
      <c r="O27" s="131"/>
      <c r="P27" s="131"/>
      <c r="Q27" s="131"/>
    </row>
    <row r="28" spans="1:17" ht="15.75" customHeight="1">
      <c r="A28" s="564"/>
      <c r="B28" s="565"/>
      <c r="C28" s="566"/>
      <c r="D28" s="567"/>
      <c r="E28" s="32"/>
      <c r="F28" s="32"/>
      <c r="G28" s="32"/>
      <c r="H28" s="32"/>
      <c r="I28" s="32"/>
      <c r="J28" s="1"/>
      <c r="K28" s="1"/>
      <c r="L28" s="1"/>
      <c r="M28" s="1"/>
      <c r="N28" s="1"/>
      <c r="O28" s="1"/>
      <c r="P28" s="1"/>
      <c r="Q28" s="1"/>
    </row>
    <row r="29" spans="1:17" ht="6.75" customHeight="1">
      <c r="A29" s="839"/>
      <c r="B29" s="801"/>
      <c r="C29" s="801"/>
      <c r="D29" s="801"/>
      <c r="E29" s="801"/>
      <c r="F29" s="801"/>
      <c r="G29" s="801"/>
      <c r="H29" s="802"/>
      <c r="I29" s="568"/>
      <c r="J29" s="1"/>
      <c r="K29" s="1"/>
      <c r="L29" s="1"/>
      <c r="M29" s="1"/>
      <c r="N29" s="1"/>
      <c r="O29" s="1"/>
      <c r="P29" s="1"/>
      <c r="Q29" s="1"/>
    </row>
    <row r="30" spans="1:17" ht="15.75" customHeight="1">
      <c r="A30" s="564"/>
      <c r="B30" s="569"/>
      <c r="C30" s="566"/>
      <c r="D30" s="567"/>
      <c r="E30" s="32"/>
      <c r="F30" s="32"/>
      <c r="G30" s="32"/>
      <c r="H30" s="32"/>
      <c r="I30" s="32"/>
      <c r="J30" s="1"/>
      <c r="K30" s="1"/>
      <c r="L30" s="1"/>
      <c r="M30" s="1"/>
      <c r="N30" s="1"/>
      <c r="O30" s="1"/>
      <c r="P30" s="1"/>
      <c r="Q30" s="1"/>
    </row>
    <row r="31" spans="1:17" ht="15.75" customHeight="1">
      <c r="A31" s="545" t="s">
        <v>824</v>
      </c>
      <c r="B31" s="545" t="s">
        <v>1016</v>
      </c>
      <c r="C31" s="546"/>
      <c r="D31" s="547"/>
      <c r="E31" s="548"/>
      <c r="F31" s="548"/>
      <c r="G31" s="548"/>
      <c r="H31" s="548"/>
      <c r="I31" s="548"/>
      <c r="J31" s="1"/>
      <c r="K31" s="1"/>
      <c r="L31" s="1"/>
      <c r="M31" s="1"/>
      <c r="N31" s="1"/>
      <c r="O31" s="1"/>
      <c r="P31" s="1"/>
      <c r="Q31" s="1"/>
    </row>
    <row r="32" spans="1:17" ht="15.75" customHeight="1">
      <c r="A32" s="561"/>
      <c r="B32" s="13"/>
      <c r="C32" s="550">
        <v>0.28125</v>
      </c>
      <c r="D32" s="14" t="s">
        <v>1249</v>
      </c>
      <c r="E32" s="14"/>
      <c r="F32" s="38"/>
      <c r="G32" s="14"/>
      <c r="H32" s="14"/>
      <c r="I32" s="14"/>
      <c r="J32" s="131"/>
      <c r="K32" s="131"/>
      <c r="L32" s="131"/>
      <c r="M32" s="131"/>
      <c r="N32" s="131"/>
      <c r="O32" s="131"/>
      <c r="P32" s="131"/>
      <c r="Q32" s="131"/>
    </row>
    <row r="33" spans="1:17" ht="15.75" customHeight="1">
      <c r="A33" s="13"/>
      <c r="B33" s="13"/>
      <c r="C33" s="550">
        <v>0.29166666666666669</v>
      </c>
      <c r="D33" s="14" t="s">
        <v>1250</v>
      </c>
      <c r="E33" s="14"/>
      <c r="F33" s="38"/>
      <c r="G33" s="14"/>
      <c r="H33" s="14"/>
      <c r="I33" s="14"/>
      <c r="J33" s="131"/>
      <c r="K33" s="131"/>
      <c r="L33" s="131"/>
      <c r="M33" s="131"/>
      <c r="N33" s="131"/>
      <c r="O33" s="131"/>
      <c r="P33" s="131"/>
      <c r="Q33" s="131"/>
    </row>
    <row r="34" spans="1:17" ht="15.75" customHeight="1">
      <c r="A34" s="13"/>
      <c r="B34" s="13"/>
      <c r="C34" s="550">
        <v>0.33333333333333331</v>
      </c>
      <c r="D34" s="37" t="s">
        <v>1251</v>
      </c>
      <c r="E34" s="14"/>
      <c r="F34" s="38"/>
      <c r="G34" s="14">
        <v>25</v>
      </c>
      <c r="H34" s="14"/>
      <c r="I34" s="14"/>
      <c r="J34" s="131"/>
      <c r="K34" s="131"/>
      <c r="L34" s="131"/>
      <c r="M34" s="131"/>
      <c r="N34" s="131"/>
      <c r="O34" s="131"/>
      <c r="P34" s="131"/>
      <c r="Q34" s="131"/>
    </row>
    <row r="35" spans="1:17" ht="15.75" customHeight="1">
      <c r="A35" s="539"/>
      <c r="B35" s="539"/>
      <c r="C35" s="550"/>
      <c r="D35" s="14" t="s">
        <v>1252</v>
      </c>
      <c r="E35" s="14"/>
      <c r="F35" s="38"/>
      <c r="G35" s="14"/>
      <c r="H35" s="14"/>
      <c r="I35" s="14"/>
      <c r="J35" s="131"/>
      <c r="K35" s="131"/>
      <c r="L35" s="131"/>
      <c r="M35" s="131"/>
      <c r="N35" s="131"/>
      <c r="O35" s="131"/>
      <c r="P35" s="131"/>
      <c r="Q35" s="131"/>
    </row>
    <row r="36" spans="1:17" ht="15.75" customHeight="1">
      <c r="A36" s="539"/>
      <c r="B36" s="539"/>
      <c r="C36" s="550"/>
      <c r="D36" s="14" t="s">
        <v>1253</v>
      </c>
      <c r="E36" s="14"/>
      <c r="F36" s="38"/>
      <c r="G36" s="14"/>
      <c r="H36" s="14"/>
      <c r="I36" s="14"/>
      <c r="J36" s="131"/>
      <c r="K36" s="131"/>
      <c r="L36" s="131"/>
      <c r="M36" s="131"/>
      <c r="N36" s="131"/>
      <c r="O36" s="131"/>
      <c r="P36" s="131"/>
      <c r="Q36" s="131"/>
    </row>
    <row r="37" spans="1:17" ht="15.75" customHeight="1">
      <c r="A37" s="539"/>
      <c r="B37" s="539" t="s">
        <v>1254</v>
      </c>
      <c r="C37" s="550"/>
      <c r="D37" s="14" t="s">
        <v>1255</v>
      </c>
      <c r="E37" s="14"/>
      <c r="F37" s="38"/>
      <c r="G37" s="14"/>
      <c r="H37" s="14"/>
      <c r="I37" s="14"/>
      <c r="J37" s="131"/>
      <c r="K37" s="131"/>
      <c r="L37" s="131"/>
      <c r="M37" s="131"/>
      <c r="N37" s="131"/>
      <c r="O37" s="131"/>
      <c r="P37" s="131"/>
      <c r="Q37" s="131"/>
    </row>
    <row r="38" spans="1:17" ht="15.75" customHeight="1">
      <c r="A38" s="539"/>
      <c r="B38" s="539"/>
      <c r="C38" s="563" t="s">
        <v>34</v>
      </c>
      <c r="D38" s="570" t="s">
        <v>1256</v>
      </c>
      <c r="E38" s="14"/>
      <c r="F38" s="38">
        <v>10</v>
      </c>
      <c r="G38" s="14"/>
      <c r="H38" s="14"/>
      <c r="I38" s="14"/>
      <c r="J38" s="131"/>
      <c r="K38" s="131"/>
      <c r="L38" s="131"/>
      <c r="M38" s="131"/>
      <c r="N38" s="131"/>
      <c r="O38" s="131"/>
      <c r="P38" s="131"/>
      <c r="Q38" s="131"/>
    </row>
    <row r="39" spans="1:17" ht="15.75" customHeight="1">
      <c r="A39" s="539"/>
      <c r="B39" s="539"/>
      <c r="C39" s="550">
        <v>0.41666666666666669</v>
      </c>
      <c r="D39" s="14" t="s">
        <v>1257</v>
      </c>
      <c r="E39" s="14"/>
      <c r="F39" s="38"/>
      <c r="G39" s="14"/>
      <c r="H39" s="14"/>
      <c r="I39" s="14"/>
      <c r="J39" s="131"/>
      <c r="K39" s="131"/>
      <c r="L39" s="131"/>
      <c r="M39" s="131"/>
      <c r="N39" s="131"/>
      <c r="O39" s="131"/>
      <c r="P39" s="131"/>
      <c r="Q39" s="131"/>
    </row>
    <row r="40" spans="1:17" ht="15.75" customHeight="1">
      <c r="A40" s="539"/>
      <c r="B40" s="13"/>
      <c r="C40" s="550"/>
      <c r="D40" s="14" t="s">
        <v>1258</v>
      </c>
      <c r="E40" s="14"/>
      <c r="F40" s="38"/>
      <c r="G40" s="14"/>
      <c r="H40" s="14"/>
      <c r="I40" s="14"/>
      <c r="J40" s="131"/>
      <c r="K40" s="131"/>
      <c r="L40" s="131"/>
      <c r="M40" s="131"/>
      <c r="N40" s="131"/>
      <c r="O40" s="131"/>
      <c r="P40" s="131"/>
      <c r="Q40" s="131"/>
    </row>
    <row r="41" spans="1:17" ht="15.75" customHeight="1">
      <c r="A41" s="539"/>
      <c r="B41" s="539"/>
      <c r="C41" s="550">
        <v>0.5</v>
      </c>
      <c r="D41" s="14" t="s">
        <v>1259</v>
      </c>
      <c r="E41" s="14"/>
      <c r="F41" s="38"/>
      <c r="G41" s="14">
        <v>40</v>
      </c>
      <c r="H41" s="14"/>
      <c r="I41" s="14"/>
      <c r="J41" s="131"/>
      <c r="K41" s="131"/>
      <c r="L41" s="131"/>
      <c r="M41" s="131"/>
      <c r="N41" s="131"/>
      <c r="O41" s="131"/>
      <c r="P41" s="131"/>
      <c r="Q41" s="131"/>
    </row>
    <row r="42" spans="1:17" ht="15.75" customHeight="1">
      <c r="A42" s="571"/>
      <c r="B42" s="539"/>
      <c r="C42" s="572">
        <v>0.54166666666666663</v>
      </c>
      <c r="D42" s="552" t="s">
        <v>1260</v>
      </c>
      <c r="E42" s="14"/>
      <c r="F42" s="38"/>
      <c r="G42" s="14"/>
      <c r="H42" s="14"/>
      <c r="I42" s="14"/>
      <c r="J42" s="131"/>
      <c r="K42" s="131"/>
      <c r="L42" s="131"/>
      <c r="M42" s="131"/>
      <c r="N42" s="131"/>
      <c r="O42" s="131"/>
      <c r="P42" s="131"/>
      <c r="Q42" s="131"/>
    </row>
    <row r="43" spans="1:17" ht="15.75" customHeight="1">
      <c r="A43" s="571"/>
      <c r="B43" s="539"/>
      <c r="C43" s="550" t="s">
        <v>1261</v>
      </c>
      <c r="D43" s="14" t="s">
        <v>1262</v>
      </c>
      <c r="E43" s="14"/>
      <c r="F43" s="38"/>
      <c r="G43" s="14"/>
      <c r="H43" s="14"/>
      <c r="I43" s="14"/>
      <c r="J43" s="131"/>
      <c r="K43" s="131"/>
      <c r="L43" s="131"/>
      <c r="M43" s="131"/>
      <c r="N43" s="131"/>
      <c r="O43" s="131"/>
      <c r="P43" s="131"/>
      <c r="Q43" s="131"/>
    </row>
    <row r="44" spans="1:17" ht="15.75" customHeight="1">
      <c r="A44" s="571"/>
      <c r="B44" s="539"/>
      <c r="C44" s="550"/>
      <c r="D44" s="14" t="s">
        <v>1263</v>
      </c>
      <c r="E44" s="14"/>
      <c r="F44" s="38"/>
      <c r="G44" s="14"/>
      <c r="H44" s="14"/>
      <c r="I44" s="14"/>
      <c r="J44" s="131"/>
      <c r="K44" s="131"/>
      <c r="L44" s="131"/>
      <c r="M44" s="131"/>
      <c r="N44" s="131"/>
      <c r="O44" s="131"/>
      <c r="P44" s="131"/>
      <c r="Q44" s="131"/>
    </row>
    <row r="45" spans="1:17" ht="15.75" customHeight="1">
      <c r="A45" s="571"/>
      <c r="B45" s="539"/>
      <c r="C45" s="550">
        <v>0.5625</v>
      </c>
      <c r="D45" s="14" t="s">
        <v>1264</v>
      </c>
      <c r="E45" s="14"/>
      <c r="F45" s="38"/>
      <c r="G45" s="14"/>
      <c r="H45" s="14"/>
      <c r="I45" s="14"/>
      <c r="J45" s="131"/>
      <c r="K45" s="131"/>
      <c r="L45" s="131"/>
      <c r="M45" s="131"/>
      <c r="N45" s="131"/>
      <c r="O45" s="131"/>
      <c r="P45" s="131"/>
      <c r="Q45" s="131"/>
    </row>
    <row r="46" spans="1:17" ht="15.75" customHeight="1">
      <c r="A46" s="571"/>
      <c r="B46" s="539"/>
      <c r="C46" s="550">
        <v>0.58333333333333337</v>
      </c>
      <c r="D46" s="14" t="s">
        <v>1265</v>
      </c>
      <c r="E46" s="14"/>
      <c r="F46" s="38"/>
      <c r="G46" s="14"/>
      <c r="H46" s="14"/>
      <c r="I46" s="14"/>
      <c r="J46" s="131"/>
      <c r="K46" s="131"/>
      <c r="L46" s="131"/>
      <c r="M46" s="131"/>
      <c r="N46" s="131"/>
      <c r="O46" s="131"/>
      <c r="P46" s="131"/>
      <c r="Q46" s="131"/>
    </row>
    <row r="47" spans="1:17" ht="15.75" customHeight="1">
      <c r="A47" s="571"/>
      <c r="B47" s="539" t="s">
        <v>1266</v>
      </c>
      <c r="C47" s="563" t="s">
        <v>1267</v>
      </c>
      <c r="D47" s="14" t="s">
        <v>1268</v>
      </c>
      <c r="E47" s="14"/>
      <c r="F47" s="38"/>
      <c r="G47" s="14"/>
      <c r="H47" s="14"/>
      <c r="I47" s="14"/>
      <c r="J47" s="131"/>
      <c r="K47" s="131"/>
      <c r="L47" s="131"/>
      <c r="M47" s="131"/>
      <c r="N47" s="131"/>
      <c r="O47" s="131"/>
      <c r="P47" s="131"/>
      <c r="Q47" s="131"/>
    </row>
    <row r="48" spans="1:17" ht="15.75" customHeight="1">
      <c r="A48" s="561" t="s">
        <v>91</v>
      </c>
      <c r="B48" s="297"/>
      <c r="C48" s="573" t="s">
        <v>1269</v>
      </c>
      <c r="D48" s="574" t="s">
        <v>1270</v>
      </c>
      <c r="E48" s="14"/>
      <c r="F48" s="38"/>
      <c r="G48" s="14"/>
      <c r="H48" s="14"/>
      <c r="I48" s="14"/>
      <c r="J48" s="131"/>
      <c r="K48" s="131"/>
      <c r="L48" s="131"/>
      <c r="M48" s="131"/>
      <c r="N48" s="131"/>
      <c r="O48" s="131"/>
      <c r="P48" s="131"/>
      <c r="Q48" s="131"/>
    </row>
    <row r="49" spans="1:17" ht="15.75" customHeight="1">
      <c r="A49" s="571"/>
      <c r="B49" s="575"/>
      <c r="C49" s="576">
        <v>0.61458333333333337</v>
      </c>
      <c r="D49" s="577" t="s">
        <v>1271</v>
      </c>
      <c r="E49" s="14"/>
      <c r="F49" s="38"/>
      <c r="G49" s="14"/>
      <c r="H49" s="14"/>
      <c r="I49" s="14"/>
      <c r="J49" s="131"/>
      <c r="K49" s="131"/>
      <c r="L49" s="131"/>
      <c r="M49" s="131"/>
      <c r="N49" s="131"/>
      <c r="O49" s="131"/>
      <c r="P49" s="131"/>
      <c r="Q49" s="131"/>
    </row>
    <row r="50" spans="1:17" ht="15.75" customHeight="1">
      <c r="A50" s="571"/>
      <c r="B50" s="539"/>
      <c r="C50" s="550" t="s">
        <v>1272</v>
      </c>
      <c r="D50" s="14" t="s">
        <v>1273</v>
      </c>
      <c r="E50" s="14"/>
      <c r="F50" s="38"/>
      <c r="G50" s="14"/>
      <c r="H50" s="14"/>
      <c r="I50" s="14"/>
      <c r="J50" s="131"/>
      <c r="K50" s="131"/>
      <c r="L50" s="131"/>
      <c r="M50" s="131"/>
      <c r="N50" s="131"/>
      <c r="O50" s="131"/>
      <c r="P50" s="131"/>
      <c r="Q50" s="131"/>
    </row>
    <row r="51" spans="1:17" ht="15.75" customHeight="1">
      <c r="A51" s="539"/>
      <c r="B51" s="539"/>
      <c r="C51" s="550">
        <v>0.66666666666666663</v>
      </c>
      <c r="D51" s="14" t="s">
        <v>1274</v>
      </c>
      <c r="E51" s="14"/>
      <c r="F51" s="38"/>
      <c r="G51" s="14"/>
      <c r="H51" s="14"/>
      <c r="I51" s="14"/>
      <c r="J51" s="131"/>
      <c r="K51" s="131"/>
      <c r="L51" s="131"/>
      <c r="M51" s="131"/>
      <c r="N51" s="131"/>
      <c r="O51" s="131"/>
      <c r="P51" s="131"/>
      <c r="Q51" s="131"/>
    </row>
    <row r="52" spans="1:17" ht="15.75" customHeight="1">
      <c r="A52" s="539"/>
      <c r="B52" s="539"/>
      <c r="C52" s="550">
        <v>0.6875</v>
      </c>
      <c r="D52" s="14" t="s">
        <v>1275</v>
      </c>
      <c r="E52" s="14"/>
      <c r="F52" s="38"/>
      <c r="G52" s="14"/>
      <c r="H52" s="14"/>
      <c r="I52" s="14"/>
      <c r="J52" s="131"/>
      <c r="K52" s="131"/>
      <c r="L52" s="131"/>
      <c r="M52" s="131"/>
      <c r="N52" s="131"/>
      <c r="O52" s="131"/>
      <c r="P52" s="131"/>
      <c r="Q52" s="131"/>
    </row>
    <row r="53" spans="1:17" ht="15.75" customHeight="1">
      <c r="A53" s="539"/>
      <c r="B53" s="539"/>
      <c r="C53" s="572"/>
      <c r="D53" s="552" t="s">
        <v>1276</v>
      </c>
      <c r="E53" s="14"/>
      <c r="F53" s="38"/>
      <c r="G53" s="552"/>
      <c r="H53" s="14"/>
      <c r="I53" s="14"/>
      <c r="J53" s="131"/>
      <c r="K53" s="131"/>
      <c r="L53" s="131"/>
      <c r="M53" s="131"/>
      <c r="N53" s="131"/>
      <c r="O53" s="131"/>
      <c r="P53" s="131"/>
      <c r="Q53" s="131"/>
    </row>
    <row r="54" spans="1:17" ht="15.75" customHeight="1">
      <c r="A54" s="539"/>
      <c r="B54" s="539"/>
      <c r="C54" s="550">
        <v>0.70833333333333337</v>
      </c>
      <c r="D54" s="14" t="s">
        <v>1277</v>
      </c>
      <c r="E54" s="14"/>
      <c r="F54" s="38"/>
      <c r="G54" s="552">
        <v>65</v>
      </c>
      <c r="H54" s="14"/>
      <c r="I54" s="14"/>
      <c r="J54" s="131"/>
      <c r="K54" s="131"/>
      <c r="L54" s="131"/>
      <c r="M54" s="131"/>
      <c r="N54" s="131"/>
      <c r="O54" s="131"/>
      <c r="P54" s="131"/>
      <c r="Q54" s="131"/>
    </row>
    <row r="55" spans="1:17" ht="15.75" customHeight="1">
      <c r="A55" s="539"/>
      <c r="B55" s="539"/>
      <c r="C55" s="550"/>
      <c r="D55" s="14" t="s">
        <v>1278</v>
      </c>
      <c r="E55" s="14"/>
      <c r="F55" s="38"/>
      <c r="G55" s="14"/>
      <c r="H55" s="14"/>
      <c r="I55" s="14"/>
      <c r="J55" s="131"/>
      <c r="K55" s="131"/>
      <c r="L55" s="131"/>
      <c r="M55" s="131"/>
      <c r="N55" s="131"/>
      <c r="O55" s="131"/>
      <c r="P55" s="131"/>
      <c r="Q55" s="131"/>
    </row>
    <row r="56" spans="1:17" ht="15.75" customHeight="1">
      <c r="A56" s="539"/>
      <c r="B56" s="539"/>
      <c r="C56" s="550"/>
      <c r="D56" s="14" t="s">
        <v>866</v>
      </c>
      <c r="E56" s="14"/>
      <c r="F56" s="38"/>
      <c r="G56" s="14"/>
      <c r="H56" s="14"/>
      <c r="I56" s="14"/>
      <c r="J56" s="131"/>
      <c r="K56" s="131"/>
      <c r="L56" s="131"/>
      <c r="M56" s="131"/>
      <c r="N56" s="131"/>
      <c r="O56" s="131"/>
      <c r="P56" s="131"/>
      <c r="Q56" s="131"/>
    </row>
    <row r="57" spans="1:17" ht="15.75" customHeight="1">
      <c r="A57" s="539"/>
      <c r="B57" s="539"/>
      <c r="C57" s="550" t="s">
        <v>1279</v>
      </c>
      <c r="D57" s="14" t="s">
        <v>1280</v>
      </c>
      <c r="E57" s="14"/>
      <c r="F57" s="38"/>
      <c r="G57" s="14"/>
      <c r="H57" s="14"/>
      <c r="I57" s="14"/>
      <c r="J57" s="131"/>
      <c r="K57" s="131"/>
      <c r="L57" s="131"/>
      <c r="M57" s="131"/>
      <c r="N57" s="131"/>
      <c r="O57" s="131"/>
      <c r="P57" s="131"/>
      <c r="Q57" s="131"/>
    </row>
    <row r="58" spans="1:17" ht="15.75" customHeight="1">
      <c r="A58" s="539"/>
      <c r="B58" s="539"/>
      <c r="C58" s="550" t="s">
        <v>1281</v>
      </c>
      <c r="D58" s="14" t="s">
        <v>1282</v>
      </c>
      <c r="E58" s="14"/>
      <c r="F58" s="38"/>
      <c r="G58" s="14"/>
      <c r="H58" s="14"/>
      <c r="I58" s="14"/>
      <c r="J58" s="131"/>
      <c r="K58" s="131"/>
      <c r="L58" s="131"/>
      <c r="M58" s="131"/>
      <c r="N58" s="131"/>
      <c r="O58" s="131"/>
      <c r="P58" s="131"/>
      <c r="Q58" s="131"/>
    </row>
    <row r="59" spans="1:17" ht="15.75" customHeight="1">
      <c r="A59" s="14"/>
      <c r="B59" s="14"/>
      <c r="C59" s="550"/>
      <c r="D59" s="14" t="s">
        <v>1283</v>
      </c>
      <c r="E59" s="14"/>
      <c r="F59" s="38"/>
      <c r="G59" s="14"/>
      <c r="H59" s="14"/>
      <c r="I59" s="14"/>
      <c r="J59" s="131"/>
      <c r="K59" s="131"/>
      <c r="L59" s="131"/>
      <c r="M59" s="131"/>
      <c r="N59" s="131"/>
      <c r="O59" s="131"/>
      <c r="P59" s="131"/>
      <c r="Q59" s="131"/>
    </row>
    <row r="60" spans="1:17" ht="15.75" customHeight="1">
      <c r="A60" s="14"/>
      <c r="B60" s="14"/>
      <c r="C60" s="550">
        <v>0.79166666666666663</v>
      </c>
      <c r="D60" s="14" t="s">
        <v>1284</v>
      </c>
      <c r="E60" s="14"/>
      <c r="F60" s="38"/>
      <c r="G60" s="14"/>
      <c r="H60" s="14"/>
      <c r="I60" s="14"/>
      <c r="J60" s="131"/>
      <c r="K60" s="131"/>
      <c r="L60" s="131"/>
      <c r="M60" s="131"/>
      <c r="N60" s="131"/>
      <c r="O60" s="131"/>
      <c r="P60" s="131"/>
      <c r="Q60" s="131"/>
    </row>
    <row r="61" spans="1:17" ht="15.75" customHeight="1">
      <c r="A61" s="14"/>
      <c r="B61" s="14"/>
      <c r="C61" s="578">
        <v>0.75</v>
      </c>
      <c r="D61" s="575" t="s">
        <v>958</v>
      </c>
      <c r="E61" s="14"/>
      <c r="F61" s="38"/>
      <c r="G61" s="14"/>
      <c r="H61" s="14"/>
      <c r="I61" s="14"/>
      <c r="J61" s="131"/>
      <c r="K61" s="131"/>
      <c r="L61" s="131"/>
      <c r="M61" s="131"/>
      <c r="N61" s="131"/>
      <c r="O61" s="131"/>
      <c r="P61" s="131"/>
      <c r="Q61" s="131"/>
    </row>
    <row r="62" spans="1:17" ht="15.75" customHeight="1">
      <c r="A62" s="14"/>
      <c r="B62" s="14"/>
      <c r="C62" s="579">
        <v>0.77083333333333337</v>
      </c>
      <c r="D62" s="580" t="s">
        <v>1285</v>
      </c>
      <c r="E62" s="14"/>
      <c r="F62" s="38"/>
      <c r="G62" s="14">
        <v>24</v>
      </c>
      <c r="H62" s="14"/>
      <c r="I62" s="14"/>
      <c r="J62" s="131"/>
      <c r="K62" s="131"/>
      <c r="L62" s="131"/>
      <c r="M62" s="131"/>
      <c r="N62" s="131"/>
      <c r="O62" s="131"/>
      <c r="P62" s="131"/>
      <c r="Q62" s="131"/>
    </row>
    <row r="63" spans="1:17" ht="15.75" customHeight="1">
      <c r="A63" s="14"/>
      <c r="B63" s="14"/>
      <c r="C63" s="578">
        <v>0.8125</v>
      </c>
      <c r="D63" s="574" t="s">
        <v>856</v>
      </c>
      <c r="E63" s="14"/>
      <c r="F63" s="38"/>
      <c r="G63" s="14"/>
      <c r="H63" s="14"/>
      <c r="I63" s="14"/>
      <c r="J63" s="131"/>
      <c r="K63" s="131"/>
      <c r="L63" s="131"/>
      <c r="M63" s="131"/>
      <c r="N63" s="131"/>
      <c r="O63" s="131"/>
      <c r="P63" s="131"/>
      <c r="Q63" s="131"/>
    </row>
    <row r="64" spans="1:17" ht="15.75" customHeight="1">
      <c r="A64" s="14"/>
      <c r="B64" s="14"/>
      <c r="C64" s="579">
        <v>0.82291666666666663</v>
      </c>
      <c r="D64" s="581" t="s">
        <v>1286</v>
      </c>
      <c r="E64" s="14"/>
      <c r="F64" s="38"/>
      <c r="G64" s="14"/>
      <c r="H64" s="14"/>
      <c r="I64" s="14"/>
      <c r="J64" s="131"/>
      <c r="K64" s="131"/>
      <c r="L64" s="131"/>
      <c r="M64" s="131"/>
      <c r="N64" s="131"/>
      <c r="O64" s="131"/>
      <c r="P64" s="131"/>
      <c r="Q64" s="131"/>
    </row>
    <row r="65" spans="1:17" ht="15.75" customHeight="1">
      <c r="A65" s="14"/>
      <c r="B65" s="14"/>
      <c r="C65" s="550">
        <v>0.83333333333333337</v>
      </c>
      <c r="D65" s="14" t="s">
        <v>859</v>
      </c>
      <c r="E65" s="14"/>
      <c r="F65" s="38"/>
      <c r="G65" s="14"/>
      <c r="H65" s="14"/>
      <c r="I65" s="14"/>
      <c r="J65" s="131"/>
      <c r="K65" s="131"/>
      <c r="L65" s="131"/>
      <c r="M65" s="131"/>
      <c r="N65" s="131"/>
      <c r="O65" s="131"/>
      <c r="P65" s="131"/>
      <c r="Q65" s="131"/>
    </row>
    <row r="66" spans="1:17" ht="15.75" customHeight="1">
      <c r="A66" s="561" t="s">
        <v>92</v>
      </c>
      <c r="C66" s="563" t="s">
        <v>1247</v>
      </c>
      <c r="D66" s="14" t="s">
        <v>1248</v>
      </c>
      <c r="E66" s="14"/>
      <c r="F66" s="38"/>
      <c r="G66" s="14"/>
      <c r="H66" s="14"/>
      <c r="I66" s="14"/>
      <c r="J66" s="131"/>
      <c r="K66" s="131"/>
      <c r="L66" s="131"/>
      <c r="M66" s="131"/>
      <c r="N66" s="131"/>
      <c r="O66" s="131"/>
      <c r="P66" s="131"/>
      <c r="Q66" s="131"/>
    </row>
    <row r="67" spans="1:17" ht="15.75" customHeight="1">
      <c r="A67" s="564"/>
      <c r="B67" s="582"/>
      <c r="C67" s="544"/>
      <c r="D67" s="14"/>
      <c r="E67" s="14"/>
      <c r="F67" s="38"/>
      <c r="G67" s="14"/>
      <c r="H67" s="14"/>
      <c r="I67" s="14"/>
      <c r="J67" s="131"/>
      <c r="K67" s="131"/>
      <c r="L67" s="131"/>
      <c r="M67" s="131"/>
      <c r="N67" s="131"/>
      <c r="O67" s="131"/>
      <c r="P67" s="131"/>
      <c r="Q67" s="131"/>
    </row>
    <row r="68" spans="1:17" ht="6" customHeight="1">
      <c r="A68" s="583"/>
      <c r="B68" s="584"/>
      <c r="C68" s="585"/>
      <c r="D68" s="586"/>
      <c r="E68" s="587"/>
      <c r="F68" s="588"/>
      <c r="G68" s="587"/>
      <c r="H68" s="587"/>
      <c r="I68" s="587"/>
      <c r="J68" s="131"/>
      <c r="K68" s="131"/>
      <c r="L68" s="131"/>
      <c r="M68" s="131"/>
      <c r="N68" s="131"/>
      <c r="O68" s="131"/>
      <c r="P68" s="131"/>
      <c r="Q68" s="131"/>
    </row>
    <row r="69" spans="1:17" ht="15.75" customHeight="1">
      <c r="A69" s="564"/>
      <c r="B69" s="589"/>
      <c r="C69" s="544"/>
      <c r="D69" s="14"/>
      <c r="E69" s="14"/>
      <c r="F69" s="38"/>
      <c r="G69" s="14"/>
      <c r="H69" s="14"/>
      <c r="I69" s="14"/>
      <c r="J69" s="131"/>
      <c r="K69" s="131"/>
      <c r="L69" s="131"/>
      <c r="M69" s="131"/>
      <c r="N69" s="131"/>
      <c r="O69" s="131"/>
      <c r="P69" s="131"/>
      <c r="Q69" s="131"/>
    </row>
    <row r="70" spans="1:17" ht="15.75" customHeight="1">
      <c r="A70" s="590" t="s">
        <v>589</v>
      </c>
      <c r="B70" s="545" t="s">
        <v>1032</v>
      </c>
      <c r="C70" s="546"/>
      <c r="D70" s="547"/>
      <c r="E70" s="548"/>
      <c r="F70" s="548"/>
      <c r="G70" s="548"/>
      <c r="H70" s="548"/>
      <c r="I70" s="548"/>
      <c r="J70" s="131"/>
      <c r="K70" s="131"/>
      <c r="L70" s="131"/>
      <c r="M70" s="131"/>
      <c r="N70" s="131"/>
      <c r="O70" s="131"/>
      <c r="P70" s="131"/>
      <c r="Q70" s="131"/>
    </row>
    <row r="71" spans="1:17" ht="15.75" customHeight="1">
      <c r="A71" s="561"/>
      <c r="B71" s="13"/>
      <c r="C71" s="591">
        <v>0.25</v>
      </c>
      <c r="D71" s="574" t="s">
        <v>1250</v>
      </c>
      <c r="E71" s="14"/>
      <c r="F71" s="38"/>
      <c r="G71" s="14"/>
      <c r="H71" s="14"/>
      <c r="I71" s="14"/>
      <c r="J71" s="131"/>
      <c r="K71" s="131"/>
      <c r="L71" s="131"/>
      <c r="M71" s="131"/>
      <c r="N71" s="131"/>
      <c r="O71" s="131"/>
      <c r="P71" s="131"/>
      <c r="Q71" s="131"/>
    </row>
    <row r="72" spans="1:17" ht="15.75" customHeight="1">
      <c r="A72" s="561"/>
      <c r="B72" s="13"/>
      <c r="C72" s="592"/>
      <c r="D72" s="556" t="s">
        <v>1287</v>
      </c>
      <c r="E72" s="14"/>
      <c r="F72" s="38"/>
      <c r="G72" s="14"/>
      <c r="H72" s="14"/>
      <c r="I72" s="14"/>
      <c r="J72" s="131"/>
      <c r="K72" s="131"/>
      <c r="L72" s="131"/>
      <c r="M72" s="131"/>
      <c r="N72" s="131"/>
      <c r="O72" s="131"/>
      <c r="P72" s="131"/>
      <c r="Q72" s="131"/>
    </row>
    <row r="73" spans="1:17" ht="15.75" customHeight="1">
      <c r="A73" s="561"/>
      <c r="B73" s="13"/>
      <c r="C73" s="593">
        <v>0.28125</v>
      </c>
      <c r="D73" s="556" t="s">
        <v>861</v>
      </c>
      <c r="E73" s="14"/>
      <c r="F73" s="38"/>
      <c r="G73" s="14"/>
      <c r="H73" s="14"/>
      <c r="I73" s="14"/>
      <c r="J73" s="131"/>
      <c r="K73" s="131"/>
      <c r="L73" s="131"/>
      <c r="M73" s="131"/>
      <c r="N73" s="131"/>
      <c r="O73" s="131"/>
      <c r="P73" s="131"/>
      <c r="Q73" s="131"/>
    </row>
    <row r="74" spans="1:17" ht="15.75" customHeight="1">
      <c r="A74" s="561"/>
      <c r="B74" s="13"/>
      <c r="C74" s="593">
        <v>0.29166666666666669</v>
      </c>
      <c r="D74" s="556" t="s">
        <v>1288</v>
      </c>
      <c r="E74" s="14"/>
      <c r="F74" s="38"/>
      <c r="G74" s="552">
        <v>105</v>
      </c>
      <c r="H74" s="14"/>
      <c r="I74" s="14"/>
      <c r="J74" s="131"/>
      <c r="K74" s="131"/>
      <c r="L74" s="131"/>
      <c r="M74" s="131"/>
      <c r="N74" s="131"/>
      <c r="O74" s="131"/>
      <c r="P74" s="131"/>
      <c r="Q74" s="131"/>
    </row>
    <row r="75" spans="1:17" ht="15.75" customHeight="1">
      <c r="A75" s="561"/>
      <c r="B75" s="13"/>
      <c r="C75" s="593"/>
      <c r="D75" s="23" t="s">
        <v>1289</v>
      </c>
      <c r="E75" s="14"/>
      <c r="F75" s="38"/>
      <c r="G75" s="14"/>
      <c r="H75" s="14"/>
      <c r="I75" s="14"/>
      <c r="J75" s="131"/>
      <c r="K75" s="131"/>
      <c r="L75" s="131"/>
      <c r="M75" s="131"/>
      <c r="N75" s="131"/>
      <c r="O75" s="131"/>
      <c r="P75" s="131"/>
      <c r="Q75" s="131"/>
    </row>
    <row r="76" spans="1:17" ht="15.75" customHeight="1">
      <c r="A76" s="561"/>
      <c r="B76" s="13"/>
      <c r="C76" s="593">
        <v>0.3125</v>
      </c>
      <c r="D76" s="14" t="s">
        <v>1290</v>
      </c>
      <c r="E76" s="14"/>
      <c r="F76" s="38"/>
      <c r="G76" s="14"/>
      <c r="H76" s="14"/>
      <c r="I76" s="14"/>
      <c r="J76" s="131"/>
      <c r="K76" s="131"/>
      <c r="L76" s="131"/>
      <c r="M76" s="131"/>
      <c r="N76" s="131"/>
      <c r="O76" s="131"/>
      <c r="P76" s="131"/>
      <c r="Q76" s="131"/>
    </row>
    <row r="77" spans="1:17" ht="15.75" customHeight="1">
      <c r="A77" s="561"/>
      <c r="B77" s="13"/>
      <c r="C77" s="593"/>
      <c r="D77" s="14" t="s">
        <v>1291</v>
      </c>
      <c r="E77" s="14"/>
      <c r="F77" s="38"/>
      <c r="G77" s="14"/>
      <c r="H77" s="14"/>
      <c r="I77" s="14"/>
      <c r="J77" s="131"/>
      <c r="K77" s="131"/>
      <c r="L77" s="131"/>
      <c r="M77" s="131"/>
      <c r="N77" s="131"/>
      <c r="O77" s="131"/>
      <c r="P77" s="131"/>
      <c r="Q77" s="131"/>
    </row>
    <row r="78" spans="1:17" ht="15.75" customHeight="1">
      <c r="A78" s="561"/>
      <c r="B78" s="13"/>
      <c r="C78" s="593"/>
      <c r="D78" s="594" t="s">
        <v>1292</v>
      </c>
      <c r="E78" s="14"/>
      <c r="F78" s="38"/>
      <c r="G78" s="14"/>
      <c r="H78" s="14"/>
      <c r="I78" s="14"/>
      <c r="J78" s="131"/>
      <c r="K78" s="131"/>
      <c r="L78" s="131"/>
      <c r="M78" s="131"/>
      <c r="N78" s="131"/>
      <c r="O78" s="131"/>
      <c r="P78" s="131"/>
      <c r="Q78" s="131"/>
    </row>
    <row r="79" spans="1:17" ht="15.75" customHeight="1">
      <c r="A79" s="561"/>
      <c r="B79" s="13"/>
      <c r="C79" s="593">
        <v>0.33333333333333331</v>
      </c>
      <c r="D79" s="556" t="s">
        <v>866</v>
      </c>
      <c r="E79" s="14"/>
      <c r="F79" s="38"/>
      <c r="G79" s="14"/>
      <c r="H79" s="14"/>
      <c r="I79" s="14"/>
      <c r="J79" s="131"/>
      <c r="K79" s="131"/>
      <c r="L79" s="131"/>
      <c r="M79" s="131"/>
      <c r="N79" s="131"/>
      <c r="O79" s="131"/>
      <c r="P79" s="131"/>
      <c r="Q79" s="131"/>
    </row>
    <row r="80" spans="1:17" ht="15.75" customHeight="1">
      <c r="A80" s="420" t="s">
        <v>863</v>
      </c>
      <c r="B80" s="13"/>
      <c r="C80" s="563" t="s">
        <v>1293</v>
      </c>
      <c r="D80" s="23" t="s">
        <v>1270</v>
      </c>
      <c r="E80" s="14"/>
      <c r="F80" s="38"/>
      <c r="G80" s="14"/>
      <c r="H80" s="14"/>
      <c r="I80" s="14"/>
      <c r="J80" s="131"/>
      <c r="K80" s="131"/>
      <c r="L80" s="131"/>
      <c r="M80" s="131"/>
      <c r="N80" s="131"/>
      <c r="O80" s="131"/>
      <c r="P80" s="131"/>
      <c r="Q80" s="131"/>
    </row>
    <row r="81" spans="1:17" ht="15.75" customHeight="1">
      <c r="A81" s="13"/>
      <c r="B81" s="13"/>
      <c r="C81" s="550"/>
      <c r="D81" s="14" t="s">
        <v>1294</v>
      </c>
      <c r="E81" s="14"/>
      <c r="F81" s="38"/>
      <c r="G81" s="14"/>
      <c r="H81" s="14"/>
      <c r="I81" s="14"/>
      <c r="J81" s="131"/>
      <c r="K81" s="131"/>
      <c r="L81" s="131"/>
      <c r="M81" s="131"/>
      <c r="N81" s="131"/>
      <c r="O81" s="131"/>
      <c r="P81" s="131"/>
      <c r="Q81" s="131"/>
    </row>
    <row r="82" spans="1:17" ht="15.75" customHeight="1">
      <c r="A82" s="13"/>
      <c r="B82" s="13"/>
      <c r="C82" s="550"/>
      <c r="D82" s="594" t="s">
        <v>1295</v>
      </c>
      <c r="E82" s="14"/>
      <c r="F82" s="38"/>
      <c r="G82" s="14"/>
      <c r="H82" s="14"/>
      <c r="I82" s="14"/>
      <c r="J82" s="131"/>
      <c r="K82" s="131"/>
      <c r="L82" s="131"/>
      <c r="M82" s="131"/>
      <c r="N82" s="131"/>
      <c r="O82" s="131"/>
      <c r="P82" s="131"/>
      <c r="Q82" s="131"/>
    </row>
    <row r="83" spans="1:17" ht="15.75" customHeight="1">
      <c r="A83" s="14"/>
      <c r="B83" s="14"/>
      <c r="C83" s="595" t="s">
        <v>965</v>
      </c>
      <c r="D83" s="574" t="s">
        <v>867</v>
      </c>
      <c r="E83" s="14"/>
      <c r="F83" s="38"/>
      <c r="G83" s="14"/>
      <c r="H83" s="14"/>
      <c r="I83" s="14"/>
      <c r="J83" s="131"/>
      <c r="K83" s="131"/>
      <c r="L83" s="131"/>
      <c r="M83" s="131"/>
      <c r="N83" s="131"/>
      <c r="O83" s="131"/>
      <c r="P83" s="131"/>
      <c r="Q83" s="131"/>
    </row>
    <row r="84" spans="1:17" ht="15.75" customHeight="1">
      <c r="A84" s="14"/>
      <c r="B84" s="14"/>
      <c r="C84" s="596" t="s">
        <v>966</v>
      </c>
      <c r="D84" s="556" t="s">
        <v>868</v>
      </c>
      <c r="E84" s="14"/>
      <c r="F84" s="38"/>
      <c r="G84" s="14"/>
      <c r="H84" s="14"/>
      <c r="I84" s="14"/>
      <c r="J84" s="131"/>
      <c r="K84" s="131"/>
      <c r="L84" s="131"/>
      <c r="M84" s="131"/>
      <c r="N84" s="131"/>
      <c r="O84" s="131"/>
      <c r="P84" s="131"/>
      <c r="Q84" s="131"/>
    </row>
    <row r="85" spans="1:17" ht="15.75" customHeight="1">
      <c r="A85" s="14"/>
      <c r="B85" s="14"/>
      <c r="C85" s="550">
        <v>0.45833333333333331</v>
      </c>
      <c r="D85" s="14" t="s">
        <v>869</v>
      </c>
      <c r="E85" s="14"/>
      <c r="F85" s="38"/>
      <c r="G85" s="14"/>
      <c r="H85" s="14"/>
      <c r="I85" s="14"/>
      <c r="J85" s="131"/>
      <c r="K85" s="131"/>
      <c r="L85" s="131"/>
      <c r="M85" s="131"/>
      <c r="N85" s="131"/>
      <c r="O85" s="131"/>
      <c r="P85" s="131"/>
      <c r="Q85" s="131"/>
    </row>
    <row r="86" spans="1:17" ht="15.75" customHeight="1">
      <c r="A86" s="14"/>
      <c r="B86" s="14"/>
      <c r="C86" s="597"/>
      <c r="D86" s="598" t="s">
        <v>1296</v>
      </c>
      <c r="E86" s="14"/>
      <c r="F86" s="38"/>
      <c r="G86" s="14"/>
      <c r="H86" s="14"/>
      <c r="I86" s="14"/>
      <c r="J86" s="131"/>
      <c r="K86" s="131"/>
      <c r="L86" s="131"/>
      <c r="M86" s="131"/>
      <c r="N86" s="131"/>
      <c r="O86" s="131"/>
      <c r="P86" s="131"/>
      <c r="Q86" s="131"/>
    </row>
    <row r="87" spans="1:17" ht="15.75" customHeight="1">
      <c r="A87" s="14"/>
      <c r="B87" s="14"/>
      <c r="C87" s="599"/>
      <c r="D87" s="600" t="s">
        <v>1297</v>
      </c>
      <c r="E87" s="600"/>
      <c r="F87" s="38"/>
      <c r="G87" s="14"/>
      <c r="H87" s="14"/>
      <c r="I87" s="14"/>
      <c r="J87" s="131"/>
      <c r="K87" s="131"/>
      <c r="L87" s="131"/>
      <c r="M87" s="131"/>
      <c r="N87" s="131"/>
      <c r="O87" s="131"/>
      <c r="P87" s="131"/>
      <c r="Q87" s="131"/>
    </row>
    <row r="88" spans="1:17" ht="15.75" customHeight="1">
      <c r="A88" s="14"/>
      <c r="B88" s="14"/>
      <c r="C88" s="601"/>
      <c r="D88" s="600" t="s">
        <v>1298</v>
      </c>
      <c r="E88" s="600"/>
      <c r="F88" s="38"/>
      <c r="G88" s="14"/>
      <c r="H88" s="14"/>
      <c r="I88" s="14"/>
      <c r="J88" s="131"/>
      <c r="K88" s="131"/>
      <c r="L88" s="131"/>
      <c r="M88" s="131"/>
      <c r="N88" s="131"/>
      <c r="O88" s="131"/>
      <c r="P88" s="131"/>
      <c r="Q88" s="131"/>
    </row>
    <row r="89" spans="1:17" ht="15.75" customHeight="1">
      <c r="A89" s="14"/>
      <c r="B89" s="14"/>
      <c r="C89" s="550">
        <v>0.47916666666666669</v>
      </c>
      <c r="D89" s="14" t="s">
        <v>1299</v>
      </c>
      <c r="E89" s="14"/>
      <c r="F89" s="38"/>
      <c r="G89" s="14"/>
      <c r="H89" s="14"/>
      <c r="I89" s="14"/>
      <c r="J89" s="131"/>
      <c r="K89" s="131"/>
      <c r="L89" s="131"/>
      <c r="M89" s="131"/>
      <c r="N89" s="131"/>
      <c r="O89" s="131"/>
      <c r="P89" s="131"/>
      <c r="Q89" s="131"/>
    </row>
    <row r="90" spans="1:17" ht="15.75" customHeight="1">
      <c r="A90" s="14"/>
      <c r="B90" s="14"/>
      <c r="C90" s="563" t="s">
        <v>1300</v>
      </c>
      <c r="D90" s="14" t="s">
        <v>1301</v>
      </c>
      <c r="E90" s="14"/>
      <c r="F90" s="38"/>
      <c r="G90" s="14">
        <v>105</v>
      </c>
      <c r="H90" s="14"/>
      <c r="I90" s="14"/>
      <c r="J90" s="131"/>
      <c r="K90" s="131"/>
      <c r="L90" s="131"/>
      <c r="M90" s="131"/>
      <c r="N90" s="131"/>
      <c r="O90" s="131"/>
      <c r="P90" s="131"/>
      <c r="Q90" s="131"/>
    </row>
    <row r="91" spans="1:17" ht="15.75" customHeight="1">
      <c r="A91" s="14"/>
      <c r="B91" s="14"/>
      <c r="C91" s="550">
        <v>0.60416666666666663</v>
      </c>
      <c r="D91" s="556" t="s">
        <v>876</v>
      </c>
      <c r="E91" s="14"/>
      <c r="F91" s="14"/>
      <c r="G91" s="14"/>
      <c r="H91" s="14"/>
      <c r="I91" s="14"/>
      <c r="J91" s="131"/>
      <c r="K91" s="131"/>
      <c r="L91" s="131"/>
      <c r="M91" s="131"/>
      <c r="N91" s="131"/>
      <c r="O91" s="131"/>
      <c r="P91" s="131"/>
      <c r="Q91" s="131"/>
    </row>
    <row r="92" spans="1:17" ht="15.75" customHeight="1">
      <c r="A92" s="14"/>
      <c r="B92" s="14"/>
      <c r="C92" s="593">
        <v>0.72916666666666663</v>
      </c>
      <c r="D92" s="581" t="s">
        <v>1302</v>
      </c>
      <c r="E92" s="14"/>
      <c r="F92" s="14"/>
      <c r="G92" s="14"/>
      <c r="H92" s="14"/>
      <c r="I92" s="14"/>
      <c r="J92" s="131"/>
      <c r="K92" s="131"/>
      <c r="L92" s="131"/>
      <c r="M92" s="131"/>
      <c r="N92" s="131"/>
      <c r="O92" s="131"/>
      <c r="P92" s="131"/>
      <c r="Q92" s="131"/>
    </row>
    <row r="93" spans="1:17" ht="15.75" customHeight="1">
      <c r="A93" s="14"/>
      <c r="B93" s="14"/>
      <c r="C93" s="593">
        <v>0.82291666666666663</v>
      </c>
      <c r="D93" s="556" t="s">
        <v>878</v>
      </c>
      <c r="E93" s="14"/>
      <c r="F93" s="14"/>
      <c r="G93" s="14"/>
      <c r="H93" s="14"/>
      <c r="I93" s="14"/>
      <c r="J93" s="131"/>
      <c r="K93" s="131"/>
      <c r="L93" s="131"/>
      <c r="M93" s="131"/>
      <c r="N93" s="131"/>
      <c r="O93" s="131"/>
      <c r="P93" s="131"/>
      <c r="Q93" s="131"/>
    </row>
    <row r="94" spans="1:17" ht="15.75" customHeight="1">
      <c r="A94" s="602" t="s">
        <v>1303</v>
      </c>
      <c r="B94" s="14"/>
      <c r="C94" s="593">
        <v>0.82291666666666663</v>
      </c>
      <c r="D94" s="603" t="s">
        <v>1304</v>
      </c>
      <c r="E94" s="14"/>
      <c r="F94" s="14"/>
      <c r="G94" s="14"/>
      <c r="H94" s="14"/>
      <c r="I94" s="14"/>
      <c r="J94" s="131"/>
      <c r="K94" s="131"/>
      <c r="L94" s="131"/>
      <c r="M94" s="131"/>
      <c r="N94" s="131"/>
      <c r="O94" s="131"/>
      <c r="P94" s="131"/>
      <c r="Q94" s="131"/>
    </row>
    <row r="95" spans="1:17" ht="15.75" customHeight="1">
      <c r="A95" s="13"/>
      <c r="B95" s="13"/>
      <c r="C95" s="550">
        <v>0.83333333333333337</v>
      </c>
      <c r="D95" s="37" t="s">
        <v>859</v>
      </c>
      <c r="E95" s="14"/>
      <c r="F95" s="14"/>
      <c r="G95" s="14"/>
      <c r="H95" s="14"/>
      <c r="I95" s="14"/>
      <c r="J95" s="131"/>
      <c r="K95" s="131"/>
      <c r="L95" s="131"/>
      <c r="M95" s="131"/>
      <c r="N95" s="131"/>
      <c r="O95" s="131"/>
      <c r="P95" s="131"/>
      <c r="Q95" s="131"/>
    </row>
    <row r="96" spans="1:17" ht="15.75" customHeight="1">
      <c r="A96" s="13"/>
      <c r="B96" s="13"/>
      <c r="C96" s="550"/>
      <c r="D96" s="37" t="s">
        <v>1305</v>
      </c>
      <c r="E96" s="14"/>
      <c r="F96" s="14"/>
      <c r="G96" s="14"/>
      <c r="H96" s="14"/>
      <c r="I96" s="14"/>
      <c r="J96" s="131"/>
      <c r="K96" s="131"/>
      <c r="L96" s="131"/>
      <c r="M96" s="131"/>
      <c r="N96" s="131"/>
      <c r="O96" s="131"/>
      <c r="P96" s="131"/>
      <c r="Q96" s="131"/>
    </row>
    <row r="97" spans="1:17" ht="15.75" customHeight="1">
      <c r="A97" s="13"/>
      <c r="B97" s="13"/>
      <c r="C97" s="550"/>
      <c r="D97" s="37" t="s">
        <v>1306</v>
      </c>
      <c r="E97" s="14"/>
      <c r="F97" s="14"/>
      <c r="G97" s="14"/>
      <c r="H97" s="14"/>
      <c r="I97" s="14"/>
      <c r="J97" s="131"/>
      <c r="K97" s="131"/>
      <c r="L97" s="131"/>
      <c r="M97" s="131"/>
      <c r="N97" s="131"/>
      <c r="O97" s="131"/>
      <c r="P97" s="131"/>
      <c r="Q97" s="131"/>
    </row>
    <row r="98" spans="1:17" ht="15.75" customHeight="1">
      <c r="A98" s="604"/>
      <c r="B98" s="13"/>
      <c r="C98" s="605"/>
      <c r="D98" s="14"/>
      <c r="E98" s="14"/>
      <c r="F98" s="14"/>
      <c r="G98" s="14"/>
      <c r="H98" s="14"/>
      <c r="I98" s="14"/>
      <c r="J98" s="131"/>
      <c r="K98" s="131"/>
      <c r="L98" s="131"/>
      <c r="M98" s="131"/>
      <c r="N98" s="131"/>
      <c r="O98" s="131"/>
      <c r="P98" s="131"/>
      <c r="Q98" s="131"/>
    </row>
    <row r="99" spans="1:17" ht="5.25" customHeight="1">
      <c r="A99" s="606"/>
      <c r="B99" s="607"/>
      <c r="C99" s="608"/>
      <c r="D99" s="587"/>
      <c r="E99" s="587"/>
      <c r="F99" s="587"/>
      <c r="G99" s="587"/>
      <c r="H99" s="587"/>
      <c r="I99" s="587"/>
      <c r="J99" s="131"/>
      <c r="K99" s="131"/>
      <c r="L99" s="131"/>
      <c r="M99" s="131"/>
      <c r="N99" s="131"/>
      <c r="O99" s="131"/>
      <c r="P99" s="131"/>
      <c r="Q99" s="131"/>
    </row>
    <row r="100" spans="1:17" ht="15.75" customHeight="1">
      <c r="A100" s="542"/>
      <c r="B100" s="543"/>
      <c r="C100" s="544"/>
      <c r="D100" s="14"/>
      <c r="E100" s="14"/>
      <c r="F100" s="14"/>
      <c r="G100" s="14"/>
      <c r="H100" s="14"/>
      <c r="I100" s="14"/>
      <c r="J100" s="131"/>
      <c r="K100" s="131"/>
      <c r="L100" s="131"/>
      <c r="M100" s="131"/>
      <c r="N100" s="131"/>
      <c r="O100" s="131"/>
      <c r="P100" s="131"/>
      <c r="Q100" s="131"/>
    </row>
    <row r="101" spans="1:17" ht="15.75" customHeight="1">
      <c r="A101" s="545" t="s">
        <v>590</v>
      </c>
      <c r="B101" s="545" t="s">
        <v>1051</v>
      </c>
      <c r="C101" s="546"/>
      <c r="D101" s="609"/>
      <c r="E101" s="610"/>
      <c r="F101" s="610"/>
      <c r="G101" s="610"/>
      <c r="H101" s="610"/>
      <c r="I101" s="610"/>
      <c r="J101" s="131"/>
      <c r="K101" s="131"/>
      <c r="L101" s="131"/>
      <c r="M101" s="131"/>
      <c r="N101" s="131"/>
      <c r="O101" s="131"/>
      <c r="P101" s="131"/>
      <c r="Q101" s="131"/>
    </row>
    <row r="102" spans="1:17" ht="15.75" customHeight="1">
      <c r="A102" s="604"/>
      <c r="B102" s="13"/>
      <c r="C102" s="593">
        <v>0.28125</v>
      </c>
      <c r="D102" s="556" t="s">
        <v>1307</v>
      </c>
      <c r="E102" s="14"/>
      <c r="F102" s="14"/>
      <c r="G102" s="611">
        <v>105</v>
      </c>
      <c r="H102" s="14"/>
      <c r="I102" s="14"/>
      <c r="J102" s="131"/>
      <c r="K102" s="131"/>
      <c r="L102" s="131"/>
      <c r="M102" s="131"/>
      <c r="N102" s="131"/>
      <c r="O102" s="131"/>
      <c r="P102" s="131"/>
      <c r="Q102" s="131"/>
    </row>
    <row r="103" spans="1:17" ht="15.75" customHeight="1">
      <c r="A103" s="604"/>
      <c r="B103" s="13"/>
      <c r="C103" s="593">
        <v>0.29166666666666669</v>
      </c>
      <c r="D103" s="14" t="s">
        <v>1308</v>
      </c>
      <c r="E103" s="14"/>
      <c r="F103" s="14"/>
      <c r="G103" s="14"/>
      <c r="H103" s="14"/>
      <c r="I103" s="14"/>
      <c r="J103" s="131"/>
      <c r="K103" s="131"/>
      <c r="L103" s="131"/>
      <c r="M103" s="131"/>
      <c r="N103" s="131"/>
      <c r="O103" s="131"/>
      <c r="P103" s="131"/>
      <c r="Q103" s="131"/>
    </row>
    <row r="104" spans="1:17" ht="15.75" customHeight="1">
      <c r="A104" s="604"/>
      <c r="B104" s="13"/>
      <c r="C104" s="593">
        <v>0.3125</v>
      </c>
      <c r="D104" s="612" t="s">
        <v>1309</v>
      </c>
      <c r="E104" s="14"/>
      <c r="F104" s="14"/>
      <c r="G104" s="14"/>
      <c r="H104" s="14"/>
      <c r="I104" s="14"/>
      <c r="J104" s="131"/>
      <c r="K104" s="131"/>
      <c r="L104" s="131"/>
      <c r="M104" s="131"/>
      <c r="N104" s="131"/>
      <c r="O104" s="131"/>
      <c r="P104" s="131"/>
      <c r="Q104" s="131"/>
    </row>
    <row r="105" spans="1:17" ht="15.75" customHeight="1">
      <c r="A105" s="604" t="s">
        <v>1310</v>
      </c>
      <c r="B105" s="13"/>
      <c r="C105" s="563" t="s">
        <v>1293</v>
      </c>
      <c r="D105" s="23" t="s">
        <v>1311</v>
      </c>
      <c r="E105" s="14"/>
      <c r="F105" s="14"/>
      <c r="G105" s="14"/>
      <c r="H105" s="14"/>
      <c r="I105" s="14"/>
      <c r="J105" s="131"/>
      <c r="K105" s="131"/>
      <c r="L105" s="131"/>
      <c r="M105" s="131"/>
      <c r="N105" s="131"/>
      <c r="O105" s="131"/>
      <c r="P105" s="131"/>
      <c r="Q105" s="131"/>
    </row>
    <row r="106" spans="1:17" ht="15.75" customHeight="1">
      <c r="A106" s="539"/>
      <c r="B106" s="539"/>
      <c r="C106" s="550">
        <v>0.33333333333333331</v>
      </c>
      <c r="D106" s="14" t="s">
        <v>866</v>
      </c>
      <c r="E106" s="14"/>
      <c r="F106" s="14"/>
      <c r="G106" s="14"/>
      <c r="H106" s="14"/>
      <c r="I106" s="14"/>
      <c r="J106" s="131"/>
      <c r="K106" s="131"/>
      <c r="L106" s="131"/>
      <c r="M106" s="131"/>
      <c r="N106" s="131"/>
      <c r="O106" s="131"/>
      <c r="P106" s="131"/>
      <c r="Q106" s="131"/>
    </row>
    <row r="107" spans="1:17" ht="15.75" customHeight="1">
      <c r="A107" s="14"/>
      <c r="B107" s="14"/>
      <c r="C107" s="550"/>
      <c r="D107" s="14" t="s">
        <v>1294</v>
      </c>
      <c r="E107" s="14"/>
      <c r="F107" s="14"/>
      <c r="G107" s="14"/>
      <c r="H107" s="14"/>
      <c r="I107" s="14"/>
      <c r="J107" s="131"/>
      <c r="K107" s="131"/>
      <c r="L107" s="131"/>
      <c r="M107" s="131"/>
      <c r="N107" s="131"/>
      <c r="O107" s="131"/>
      <c r="P107" s="131"/>
      <c r="Q107" s="131"/>
    </row>
    <row r="108" spans="1:17" ht="15.75" customHeight="1">
      <c r="A108" s="14"/>
      <c r="B108" s="14"/>
      <c r="C108" s="550"/>
      <c r="D108" s="14" t="s">
        <v>1295</v>
      </c>
      <c r="E108" s="14"/>
      <c r="F108" s="14"/>
      <c r="G108" s="14"/>
      <c r="H108" s="14"/>
      <c r="I108" s="14"/>
      <c r="J108" s="131"/>
      <c r="K108" s="131"/>
      <c r="L108" s="131"/>
      <c r="M108" s="131"/>
      <c r="N108" s="131"/>
      <c r="O108" s="131"/>
      <c r="P108" s="131"/>
      <c r="Q108" s="131"/>
    </row>
    <row r="109" spans="1:17" ht="15.75" customHeight="1">
      <c r="A109" s="14"/>
      <c r="B109" s="14"/>
      <c r="C109" s="550">
        <v>0.375</v>
      </c>
      <c r="D109" s="14" t="s">
        <v>869</v>
      </c>
      <c r="E109" s="14"/>
      <c r="F109" s="14"/>
      <c r="G109" s="14"/>
      <c r="H109" s="14"/>
      <c r="I109" s="14"/>
      <c r="J109" s="131"/>
      <c r="K109" s="131"/>
      <c r="L109" s="131"/>
      <c r="M109" s="131"/>
      <c r="N109" s="131"/>
      <c r="O109" s="131"/>
      <c r="P109" s="131"/>
      <c r="Q109" s="131"/>
    </row>
    <row r="110" spans="1:17" ht="15.75" customHeight="1">
      <c r="A110" s="14"/>
      <c r="B110" s="14"/>
      <c r="C110" s="544"/>
      <c r="D110" s="14" t="s">
        <v>1312</v>
      </c>
      <c r="E110" s="14"/>
      <c r="F110" s="14"/>
      <c r="G110" s="14"/>
      <c r="H110" s="14"/>
      <c r="I110" s="14"/>
      <c r="J110" s="131"/>
      <c r="K110" s="131"/>
      <c r="L110" s="131"/>
      <c r="M110" s="131"/>
      <c r="N110" s="131"/>
      <c r="O110" s="131"/>
      <c r="P110" s="131"/>
      <c r="Q110" s="131"/>
    </row>
    <row r="111" spans="1:17" ht="15.75" customHeight="1">
      <c r="A111" s="14"/>
      <c r="B111" s="14"/>
      <c r="C111" s="544"/>
      <c r="D111" s="14"/>
      <c r="E111" s="14"/>
      <c r="F111" s="14"/>
      <c r="G111" s="14"/>
      <c r="H111" s="14"/>
      <c r="I111" s="14"/>
      <c r="J111" s="131"/>
      <c r="K111" s="131"/>
      <c r="L111" s="131"/>
      <c r="M111" s="131"/>
      <c r="N111" s="131"/>
      <c r="O111" s="131"/>
      <c r="P111" s="131"/>
      <c r="Q111" s="131"/>
    </row>
    <row r="112" spans="1:17" ht="15.75" customHeight="1">
      <c r="A112" s="14"/>
      <c r="B112" s="14"/>
      <c r="C112" s="550">
        <v>0.39583333333333331</v>
      </c>
      <c r="D112" s="556" t="s">
        <v>888</v>
      </c>
      <c r="E112" s="14"/>
      <c r="F112" s="14"/>
      <c r="G112" s="14"/>
      <c r="H112" s="14"/>
      <c r="I112" s="14"/>
      <c r="J112" s="131"/>
      <c r="K112" s="131"/>
      <c r="L112" s="131"/>
      <c r="M112" s="131"/>
      <c r="N112" s="131"/>
      <c r="O112" s="131"/>
      <c r="P112" s="131"/>
      <c r="Q112" s="131"/>
    </row>
    <row r="113" spans="1:17" ht="15.75" customHeight="1">
      <c r="A113" s="14"/>
      <c r="B113" s="14"/>
      <c r="C113" s="572">
        <v>0.45833333333333331</v>
      </c>
      <c r="D113" s="613" t="s">
        <v>1313</v>
      </c>
      <c r="E113" s="14"/>
      <c r="F113" s="14"/>
      <c r="G113" s="14"/>
      <c r="H113" s="14"/>
      <c r="I113" s="14"/>
      <c r="J113" s="131"/>
      <c r="K113" s="131"/>
      <c r="L113" s="131"/>
      <c r="M113" s="131"/>
      <c r="N113" s="131"/>
      <c r="O113" s="131"/>
      <c r="P113" s="131"/>
      <c r="Q113" s="131"/>
    </row>
    <row r="114" spans="1:17" ht="15.75" customHeight="1">
      <c r="A114" s="14"/>
      <c r="B114" s="14"/>
      <c r="C114" s="550">
        <v>0.47916666666666669</v>
      </c>
      <c r="D114" s="14" t="s">
        <v>892</v>
      </c>
      <c r="E114" s="14"/>
      <c r="F114" s="14"/>
      <c r="G114" s="14"/>
      <c r="H114" s="14"/>
      <c r="I114" s="14"/>
      <c r="J114" s="131"/>
      <c r="K114" s="131"/>
      <c r="L114" s="131"/>
      <c r="M114" s="131"/>
      <c r="N114" s="131"/>
      <c r="O114" s="131"/>
      <c r="P114" s="131"/>
      <c r="Q114" s="131"/>
    </row>
    <row r="115" spans="1:17" ht="15.75" customHeight="1">
      <c r="A115" s="14"/>
      <c r="B115" s="14"/>
      <c r="C115" s="550">
        <v>0.5</v>
      </c>
      <c r="D115" s="14" t="s">
        <v>1314</v>
      </c>
      <c r="E115" s="14"/>
      <c r="F115" s="14"/>
      <c r="G115" s="611">
        <v>105</v>
      </c>
      <c r="H115" s="14"/>
      <c r="I115" s="14"/>
      <c r="J115" s="131"/>
      <c r="K115" s="131"/>
      <c r="L115" s="131"/>
      <c r="M115" s="131"/>
      <c r="N115" s="131"/>
      <c r="O115" s="131"/>
      <c r="P115" s="131"/>
      <c r="Q115" s="131"/>
    </row>
    <row r="116" spans="1:17" ht="15.75" customHeight="1">
      <c r="A116" s="14"/>
      <c r="B116" s="14"/>
      <c r="C116" s="550">
        <v>0.54166666666666663</v>
      </c>
      <c r="D116" s="556" t="s">
        <v>893</v>
      </c>
      <c r="E116" s="14"/>
      <c r="F116" s="14"/>
      <c r="G116" s="14"/>
      <c r="H116" s="14"/>
      <c r="I116" s="14"/>
      <c r="J116" s="131"/>
      <c r="K116" s="131"/>
      <c r="L116" s="131"/>
      <c r="M116" s="131"/>
      <c r="N116" s="131"/>
      <c r="O116" s="131"/>
      <c r="P116" s="131"/>
      <c r="Q116" s="131"/>
    </row>
    <row r="117" spans="1:17" ht="15.75" customHeight="1">
      <c r="A117" s="14"/>
      <c r="B117" s="14"/>
      <c r="C117" s="593">
        <v>0.64583333333333337</v>
      </c>
      <c r="D117" s="556" t="s">
        <v>889</v>
      </c>
      <c r="E117" s="14"/>
      <c r="F117" s="14"/>
      <c r="G117" s="14"/>
      <c r="H117" s="14"/>
      <c r="I117" s="14"/>
      <c r="J117" s="131"/>
      <c r="K117" s="131"/>
      <c r="L117" s="131"/>
      <c r="M117" s="131"/>
      <c r="N117" s="131"/>
      <c r="O117" s="131"/>
      <c r="P117" s="131"/>
      <c r="Q117" s="131"/>
    </row>
    <row r="118" spans="1:17" ht="15.75" customHeight="1">
      <c r="A118" s="14"/>
      <c r="B118" s="14"/>
      <c r="C118" s="550">
        <v>0.66666666666666663</v>
      </c>
      <c r="D118" s="556" t="s">
        <v>894</v>
      </c>
      <c r="E118" s="14"/>
      <c r="F118" s="14"/>
      <c r="G118" s="14"/>
      <c r="H118" s="14"/>
      <c r="I118" s="14"/>
      <c r="J118" s="131"/>
      <c r="K118" s="131"/>
      <c r="L118" s="131"/>
      <c r="M118" s="131"/>
      <c r="N118" s="131"/>
      <c r="O118" s="131"/>
      <c r="P118" s="131"/>
      <c r="Q118" s="131"/>
    </row>
    <row r="119" spans="1:17" ht="15.75" customHeight="1">
      <c r="A119" s="14"/>
      <c r="B119" s="14"/>
      <c r="C119" s="563"/>
      <c r="D119" s="614" t="s">
        <v>1315</v>
      </c>
      <c r="E119" s="14"/>
      <c r="F119" s="14"/>
      <c r="G119" s="14"/>
      <c r="H119" s="14"/>
      <c r="I119" s="14"/>
      <c r="J119" s="131"/>
      <c r="K119" s="131"/>
      <c r="L119" s="131"/>
      <c r="M119" s="131"/>
      <c r="N119" s="131"/>
      <c r="O119" s="131"/>
      <c r="P119" s="131"/>
      <c r="Q119" s="131"/>
    </row>
    <row r="120" spans="1:17" ht="15.75" customHeight="1">
      <c r="A120" s="14"/>
      <c r="B120" s="14"/>
      <c r="C120" s="550">
        <v>0.75</v>
      </c>
      <c r="D120" s="14" t="s">
        <v>859</v>
      </c>
      <c r="E120" s="14"/>
      <c r="F120" s="14"/>
      <c r="G120" s="14"/>
      <c r="H120" s="14"/>
      <c r="I120" s="14"/>
      <c r="J120" s="131"/>
      <c r="K120" s="131"/>
      <c r="L120" s="131"/>
      <c r="M120" s="131"/>
      <c r="N120" s="131"/>
      <c r="O120" s="131"/>
      <c r="P120" s="131"/>
      <c r="Q120" s="131"/>
    </row>
    <row r="121" spans="1:17" ht="15.75" customHeight="1">
      <c r="A121" s="14"/>
      <c r="B121" s="14"/>
      <c r="C121" s="550"/>
      <c r="D121" s="37" t="s">
        <v>1305</v>
      </c>
      <c r="E121" s="14"/>
      <c r="F121" s="14"/>
      <c r="G121" s="14"/>
      <c r="H121" s="14"/>
      <c r="I121" s="14"/>
      <c r="J121" s="131"/>
      <c r="K121" s="131"/>
      <c r="L121" s="131"/>
      <c r="M121" s="131"/>
      <c r="N121" s="131"/>
      <c r="O121" s="131"/>
      <c r="P121" s="131"/>
      <c r="Q121" s="131"/>
    </row>
    <row r="122" spans="1:17" ht="15.75" customHeight="1">
      <c r="A122" s="14"/>
      <c r="B122" s="14"/>
      <c r="C122" s="550"/>
      <c r="D122" s="37" t="s">
        <v>1306</v>
      </c>
      <c r="E122" s="14"/>
      <c r="F122" s="14"/>
      <c r="G122" s="14"/>
      <c r="H122" s="14"/>
      <c r="I122" s="14"/>
      <c r="J122" s="131"/>
      <c r="K122" s="131"/>
      <c r="L122" s="131"/>
      <c r="M122" s="131"/>
      <c r="N122" s="131"/>
      <c r="O122" s="131"/>
      <c r="P122" s="131"/>
      <c r="Q122" s="131"/>
    </row>
    <row r="123" spans="1:17" ht="15.75" customHeight="1">
      <c r="A123" s="14"/>
      <c r="B123" s="14"/>
      <c r="C123" s="550">
        <v>0.72916666666666663</v>
      </c>
      <c r="D123" s="14" t="s">
        <v>1316</v>
      </c>
      <c r="E123" s="14"/>
      <c r="F123" s="14">
        <v>4</v>
      </c>
      <c r="G123" s="14"/>
      <c r="H123" s="14"/>
      <c r="I123" s="14"/>
      <c r="J123" s="131"/>
      <c r="K123" s="131"/>
      <c r="L123" s="131"/>
      <c r="M123" s="131"/>
      <c r="N123" s="131"/>
      <c r="O123" s="131"/>
      <c r="P123" s="131"/>
      <c r="Q123" s="131"/>
    </row>
    <row r="124" spans="1:17" ht="15.75" customHeight="1">
      <c r="A124" s="14"/>
      <c r="B124" s="14"/>
      <c r="C124" s="550">
        <v>0.75</v>
      </c>
      <c r="D124" s="14" t="s">
        <v>1317</v>
      </c>
      <c r="E124" s="14"/>
      <c r="F124" s="14"/>
      <c r="G124" s="14"/>
      <c r="H124" s="14"/>
      <c r="I124" s="14"/>
      <c r="J124" s="131"/>
      <c r="K124" s="131"/>
      <c r="L124" s="131"/>
      <c r="M124" s="131"/>
      <c r="N124" s="131"/>
      <c r="O124" s="131"/>
      <c r="P124" s="131"/>
      <c r="Q124" s="131"/>
    </row>
    <row r="125" spans="1:17" ht="15.75" customHeight="1">
      <c r="A125" s="14"/>
      <c r="B125" s="14"/>
      <c r="C125" s="615">
        <v>0.79166666666666663</v>
      </c>
      <c r="D125" s="613" t="s">
        <v>1318</v>
      </c>
      <c r="E125" s="14"/>
      <c r="F125" s="14">
        <v>10</v>
      </c>
      <c r="G125" s="14"/>
      <c r="H125" s="14"/>
      <c r="I125" s="14"/>
      <c r="J125" s="131"/>
      <c r="K125" s="131"/>
      <c r="L125" s="131"/>
      <c r="M125" s="131"/>
      <c r="N125" s="131"/>
      <c r="O125" s="131"/>
      <c r="P125" s="131"/>
      <c r="Q125" s="131"/>
    </row>
    <row r="126" spans="1:17" ht="15.75" customHeight="1">
      <c r="A126" s="14"/>
      <c r="B126" s="14"/>
      <c r="C126" s="579">
        <v>0.79166666666666663</v>
      </c>
      <c r="D126" s="580" t="s">
        <v>1319</v>
      </c>
      <c r="E126" s="14"/>
      <c r="F126" s="14"/>
      <c r="G126" s="14">
        <v>25</v>
      </c>
      <c r="H126" s="14"/>
      <c r="I126" s="14"/>
      <c r="J126" s="131"/>
      <c r="K126" s="131"/>
      <c r="L126" s="131"/>
      <c r="M126" s="131"/>
      <c r="N126" s="131"/>
      <c r="O126" s="131"/>
      <c r="P126" s="131"/>
      <c r="Q126" s="131"/>
    </row>
    <row r="127" spans="1:17" ht="15.75" customHeight="1">
      <c r="A127" s="14"/>
      <c r="B127" s="14"/>
      <c r="C127" s="579">
        <v>0.8125</v>
      </c>
      <c r="D127" s="580" t="s">
        <v>279</v>
      </c>
      <c r="E127" s="14"/>
      <c r="F127" s="14"/>
      <c r="G127" s="14"/>
      <c r="H127" s="14"/>
      <c r="I127" s="14"/>
      <c r="J127" s="131"/>
      <c r="K127" s="131"/>
      <c r="L127" s="131"/>
      <c r="M127" s="131"/>
      <c r="N127" s="131"/>
      <c r="O127" s="131"/>
      <c r="P127" s="131"/>
      <c r="Q127" s="131"/>
    </row>
    <row r="128" spans="1:17" ht="15.75" customHeight="1">
      <c r="B128" s="14"/>
      <c r="C128" s="579">
        <v>0.85416666666666663</v>
      </c>
      <c r="D128" s="580" t="s">
        <v>278</v>
      </c>
      <c r="E128" s="14"/>
      <c r="F128" s="14"/>
      <c r="G128" s="14"/>
      <c r="H128" s="14"/>
      <c r="I128" s="552" t="s">
        <v>1320</v>
      </c>
      <c r="J128" s="131"/>
      <c r="K128" s="131"/>
      <c r="L128" s="131"/>
      <c r="M128" s="131"/>
      <c r="N128" s="131"/>
      <c r="O128" s="131"/>
      <c r="P128" s="131"/>
      <c r="Q128" s="131"/>
    </row>
    <row r="129" spans="1:17" ht="15.75" customHeight="1">
      <c r="A129" s="14"/>
      <c r="B129" s="14"/>
      <c r="C129" s="550">
        <v>0.875</v>
      </c>
      <c r="D129" s="14" t="s">
        <v>1321</v>
      </c>
      <c r="E129" s="14"/>
      <c r="F129" s="14">
        <v>8</v>
      </c>
      <c r="G129" s="14"/>
      <c r="H129" s="14"/>
      <c r="I129" s="14"/>
      <c r="J129" s="131"/>
      <c r="K129" s="131"/>
      <c r="L129" s="131"/>
      <c r="M129" s="131"/>
      <c r="N129" s="131"/>
      <c r="O129" s="131"/>
      <c r="P129" s="131"/>
      <c r="Q129" s="131"/>
    </row>
    <row r="130" spans="1:17" ht="15.75" customHeight="1">
      <c r="A130" s="14"/>
      <c r="B130" s="14"/>
      <c r="C130" s="616"/>
      <c r="D130" s="14" t="s">
        <v>1322</v>
      </c>
      <c r="E130" s="14"/>
      <c r="F130" s="14">
        <v>10</v>
      </c>
      <c r="G130" s="14"/>
      <c r="H130" s="14"/>
      <c r="I130" s="14"/>
      <c r="J130" s="131"/>
      <c r="K130" s="131"/>
      <c r="L130" s="131"/>
      <c r="M130" s="131"/>
      <c r="N130" s="131"/>
      <c r="O130" s="131"/>
      <c r="P130" s="131"/>
      <c r="Q130" s="131"/>
    </row>
    <row r="131" spans="1:17" ht="15.75" customHeight="1">
      <c r="A131" s="14"/>
      <c r="B131" s="14"/>
      <c r="C131" s="544">
        <v>0.95833333333333337</v>
      </c>
      <c r="D131" s="14" t="s">
        <v>281</v>
      </c>
      <c r="E131" s="14"/>
      <c r="F131" s="14"/>
      <c r="G131" s="14"/>
      <c r="H131" s="14"/>
      <c r="I131" s="14"/>
      <c r="J131" s="131"/>
      <c r="K131" s="131"/>
      <c r="L131" s="131"/>
      <c r="M131" s="131"/>
      <c r="N131" s="131"/>
      <c r="O131" s="131"/>
      <c r="P131" s="131"/>
      <c r="Q131" s="131"/>
    </row>
    <row r="132" spans="1:17" ht="15.75" customHeight="1">
      <c r="C132" s="617"/>
      <c r="D132" s="618" t="s">
        <v>1323</v>
      </c>
      <c r="F132" s="145">
        <v>8</v>
      </c>
      <c r="I132" s="145" t="s">
        <v>1324</v>
      </c>
    </row>
    <row r="133" spans="1:17" ht="15.75" customHeight="1">
      <c r="C133" s="619" t="s">
        <v>1325</v>
      </c>
      <c r="D133" s="619"/>
    </row>
    <row r="134" spans="1:17" ht="15.75" customHeight="1">
      <c r="C134" s="617"/>
    </row>
    <row r="135" spans="1:17" ht="15.75" customHeight="1">
      <c r="C135" s="617"/>
    </row>
    <row r="136" spans="1:17" ht="15.75" customHeight="1">
      <c r="C136" s="617"/>
    </row>
    <row r="137" spans="1:17" ht="15.75" customHeight="1">
      <c r="C137" s="617"/>
    </row>
    <row r="138" spans="1:17" ht="15.75" customHeight="1">
      <c r="C138" s="617"/>
    </row>
    <row r="139" spans="1:17" ht="15.75" customHeight="1">
      <c r="C139" s="617"/>
    </row>
    <row r="140" spans="1:17" ht="15.75" customHeight="1">
      <c r="C140" s="617"/>
    </row>
    <row r="141" spans="1:17" ht="15.75" customHeight="1">
      <c r="C141" s="617"/>
    </row>
    <row r="142" spans="1:17" ht="15.75" customHeight="1">
      <c r="C142" s="617"/>
    </row>
    <row r="143" spans="1:17" ht="15.75" customHeight="1">
      <c r="C143" s="617"/>
    </row>
    <row r="144" spans="1:17" ht="15.75" customHeight="1">
      <c r="C144" s="617"/>
    </row>
    <row r="145" spans="3:3" ht="15.75" customHeight="1">
      <c r="C145" s="617"/>
    </row>
    <row r="146" spans="3:3" ht="15.75" customHeight="1">
      <c r="C146" s="617"/>
    </row>
    <row r="147" spans="3:3" ht="15.75" customHeight="1">
      <c r="C147" s="617"/>
    </row>
    <row r="148" spans="3:3" ht="15.75" customHeight="1">
      <c r="C148" s="617"/>
    </row>
    <row r="149" spans="3:3" ht="15.75" customHeight="1">
      <c r="C149" s="617"/>
    </row>
    <row r="150" spans="3:3" ht="15.75" customHeight="1">
      <c r="C150" s="617"/>
    </row>
    <row r="151" spans="3:3" ht="15.75" customHeight="1">
      <c r="C151" s="617"/>
    </row>
    <row r="152" spans="3:3" ht="15.75" customHeight="1">
      <c r="C152" s="617"/>
    </row>
    <row r="153" spans="3:3" ht="15.75" customHeight="1">
      <c r="C153" s="617"/>
    </row>
    <row r="154" spans="3:3" ht="15.75" customHeight="1">
      <c r="C154" s="617"/>
    </row>
    <row r="155" spans="3:3" ht="15.75" customHeight="1">
      <c r="C155" s="617"/>
    </row>
    <row r="156" spans="3:3" ht="15.75" customHeight="1">
      <c r="C156" s="617"/>
    </row>
    <row r="157" spans="3:3" ht="15.75" customHeight="1">
      <c r="C157" s="617"/>
    </row>
    <row r="158" spans="3:3" ht="15.75" customHeight="1">
      <c r="C158" s="617"/>
    </row>
    <row r="159" spans="3:3" ht="15.75" customHeight="1">
      <c r="C159" s="617"/>
    </row>
    <row r="160" spans="3:3" ht="15.75" customHeight="1">
      <c r="C160" s="617"/>
    </row>
    <row r="161" spans="3:3" ht="15.75" customHeight="1">
      <c r="C161" s="617"/>
    </row>
    <row r="162" spans="3:3" ht="15.75" customHeight="1">
      <c r="C162" s="617"/>
    </row>
    <row r="163" spans="3:3" ht="15.75" customHeight="1">
      <c r="C163" s="617"/>
    </row>
    <row r="164" spans="3:3" ht="15.75" customHeight="1">
      <c r="C164" s="617"/>
    </row>
    <row r="165" spans="3:3" ht="15.75" customHeight="1">
      <c r="C165" s="617"/>
    </row>
    <row r="166" spans="3:3" ht="15.75" customHeight="1">
      <c r="C166" s="617"/>
    </row>
    <row r="167" spans="3:3" ht="15.75" customHeight="1">
      <c r="C167" s="617"/>
    </row>
    <row r="168" spans="3:3" ht="15.75" customHeight="1">
      <c r="C168" s="617"/>
    </row>
    <row r="169" spans="3:3" ht="15.75" customHeight="1">
      <c r="C169" s="617"/>
    </row>
    <row r="170" spans="3:3" ht="15.75" customHeight="1">
      <c r="C170" s="617"/>
    </row>
    <row r="171" spans="3:3" ht="15.75" customHeight="1">
      <c r="C171" s="617"/>
    </row>
    <row r="172" spans="3:3" ht="15.75" customHeight="1">
      <c r="C172" s="617"/>
    </row>
    <row r="173" spans="3:3" ht="15.75" customHeight="1">
      <c r="C173" s="617"/>
    </row>
    <row r="174" spans="3:3" ht="15.75" customHeight="1">
      <c r="C174" s="617"/>
    </row>
    <row r="175" spans="3:3" ht="15.75" customHeight="1">
      <c r="C175" s="617"/>
    </row>
    <row r="176" spans="3:3" ht="15.75" customHeight="1">
      <c r="C176" s="617"/>
    </row>
    <row r="177" spans="3:3" ht="15.75" customHeight="1">
      <c r="C177" s="617"/>
    </row>
    <row r="178" spans="3:3" ht="15.75" customHeight="1">
      <c r="C178" s="617"/>
    </row>
    <row r="179" spans="3:3" ht="15.75" customHeight="1">
      <c r="C179" s="617"/>
    </row>
    <row r="180" spans="3:3" ht="15.75" customHeight="1">
      <c r="C180" s="617"/>
    </row>
    <row r="181" spans="3:3" ht="15.75" customHeight="1">
      <c r="C181" s="617"/>
    </row>
    <row r="182" spans="3:3" ht="15.75" customHeight="1">
      <c r="C182" s="617"/>
    </row>
    <row r="183" spans="3:3" ht="15.75" customHeight="1">
      <c r="C183" s="617"/>
    </row>
    <row r="184" spans="3:3" ht="15.75" customHeight="1">
      <c r="C184" s="617"/>
    </row>
    <row r="185" spans="3:3" ht="15.75" customHeight="1">
      <c r="C185" s="617"/>
    </row>
    <row r="186" spans="3:3" ht="15.75" customHeight="1">
      <c r="C186" s="617"/>
    </row>
    <row r="187" spans="3:3" ht="15.75" customHeight="1">
      <c r="C187" s="617"/>
    </row>
    <row r="188" spans="3:3" ht="15.75" customHeight="1">
      <c r="C188" s="617"/>
    </row>
    <row r="189" spans="3:3" ht="15.75" customHeight="1">
      <c r="C189" s="617"/>
    </row>
    <row r="190" spans="3:3" ht="15.75" customHeight="1">
      <c r="C190" s="617"/>
    </row>
    <row r="191" spans="3:3" ht="15.75" customHeight="1">
      <c r="C191" s="617"/>
    </row>
    <row r="192" spans="3:3" ht="15.75" customHeight="1">
      <c r="C192" s="617"/>
    </row>
    <row r="193" spans="3:3" ht="15.75" customHeight="1">
      <c r="C193" s="617"/>
    </row>
    <row r="194" spans="3:3" ht="15.75" customHeight="1">
      <c r="C194" s="617"/>
    </row>
    <row r="195" spans="3:3" ht="15.75" customHeight="1">
      <c r="C195" s="617"/>
    </row>
    <row r="196" spans="3:3" ht="15.75" customHeight="1">
      <c r="C196" s="617"/>
    </row>
    <row r="197" spans="3:3" ht="15.75" customHeight="1">
      <c r="C197" s="617"/>
    </row>
    <row r="198" spans="3:3" ht="15.75" customHeight="1">
      <c r="C198" s="617"/>
    </row>
    <row r="199" spans="3:3" ht="15.75" customHeight="1">
      <c r="C199" s="617"/>
    </row>
    <row r="200" spans="3:3" ht="15.75" customHeight="1">
      <c r="C200" s="617"/>
    </row>
    <row r="201" spans="3:3" ht="15.75" customHeight="1">
      <c r="C201" s="617"/>
    </row>
    <row r="202" spans="3:3" ht="15.75" customHeight="1">
      <c r="C202" s="617"/>
    </row>
    <row r="203" spans="3:3" ht="15.75" customHeight="1">
      <c r="C203" s="617"/>
    </row>
    <row r="204" spans="3:3" ht="15.75" customHeight="1">
      <c r="C204" s="617"/>
    </row>
    <row r="205" spans="3:3" ht="15.75" customHeight="1">
      <c r="C205" s="617"/>
    </row>
    <row r="206" spans="3:3" ht="15.75" customHeight="1">
      <c r="C206" s="617"/>
    </row>
    <row r="207" spans="3:3" ht="15.75" customHeight="1">
      <c r="C207" s="617"/>
    </row>
    <row r="208" spans="3:3" ht="15.75" customHeight="1">
      <c r="C208" s="617"/>
    </row>
    <row r="209" spans="3:3" ht="15.75" customHeight="1">
      <c r="C209" s="617"/>
    </row>
    <row r="210" spans="3:3" ht="15.75" customHeight="1">
      <c r="C210" s="617"/>
    </row>
    <row r="211" spans="3:3" ht="15.75" customHeight="1">
      <c r="C211" s="617"/>
    </row>
    <row r="212" spans="3:3" ht="15.75" customHeight="1">
      <c r="C212" s="617"/>
    </row>
    <row r="213" spans="3:3" ht="15.75" customHeight="1">
      <c r="C213" s="617"/>
    </row>
    <row r="214" spans="3:3" ht="15.75" customHeight="1">
      <c r="C214" s="617"/>
    </row>
    <row r="215" spans="3:3" ht="15.75" customHeight="1">
      <c r="C215" s="617"/>
    </row>
    <row r="216" spans="3:3" ht="15.75" customHeight="1">
      <c r="C216" s="617"/>
    </row>
    <row r="217" spans="3:3" ht="15.75" customHeight="1">
      <c r="C217" s="617"/>
    </row>
    <row r="218" spans="3:3" ht="15.75" customHeight="1">
      <c r="C218" s="617"/>
    </row>
    <row r="219" spans="3:3" ht="15.75" customHeight="1">
      <c r="C219" s="617"/>
    </row>
    <row r="220" spans="3:3" ht="15.75" customHeight="1">
      <c r="C220" s="617"/>
    </row>
    <row r="221" spans="3:3" ht="15.75" customHeight="1">
      <c r="C221" s="617"/>
    </row>
    <row r="222" spans="3:3" ht="15.75" customHeight="1">
      <c r="C222" s="617"/>
    </row>
    <row r="223" spans="3:3" ht="15.75" customHeight="1">
      <c r="C223" s="617"/>
    </row>
    <row r="224" spans="3:3" ht="15.75" customHeight="1">
      <c r="C224" s="617"/>
    </row>
    <row r="225" spans="3:3" ht="15.75" customHeight="1">
      <c r="C225" s="617"/>
    </row>
    <row r="226" spans="3:3" ht="15.75" customHeight="1">
      <c r="C226" s="617"/>
    </row>
    <row r="227" spans="3:3" ht="15.75" customHeight="1">
      <c r="C227" s="617"/>
    </row>
    <row r="228" spans="3:3" ht="15.75" customHeight="1">
      <c r="C228" s="617"/>
    </row>
    <row r="229" spans="3:3" ht="15.75" customHeight="1">
      <c r="C229" s="617"/>
    </row>
    <row r="230" spans="3:3" ht="15.75" customHeight="1">
      <c r="C230" s="617"/>
    </row>
    <row r="231" spans="3:3" ht="15.75" customHeight="1">
      <c r="C231" s="617"/>
    </row>
    <row r="232" spans="3:3" ht="15.75" customHeight="1">
      <c r="C232" s="617"/>
    </row>
    <row r="233" spans="3:3" ht="15.75" customHeight="1">
      <c r="C233" s="617"/>
    </row>
    <row r="234" spans="3:3" ht="15.75" customHeight="1">
      <c r="C234" s="617"/>
    </row>
    <row r="235" spans="3:3" ht="15.75" customHeight="1">
      <c r="C235" s="617"/>
    </row>
    <row r="236" spans="3:3" ht="15.75" customHeight="1">
      <c r="C236" s="617"/>
    </row>
    <row r="237" spans="3:3" ht="15.75" customHeight="1">
      <c r="C237" s="617"/>
    </row>
    <row r="238" spans="3:3" ht="15.75" customHeight="1">
      <c r="C238" s="617"/>
    </row>
    <row r="239" spans="3:3" ht="15.75" customHeight="1">
      <c r="C239" s="617"/>
    </row>
    <row r="240" spans="3:3" ht="15.75" customHeight="1">
      <c r="C240" s="617"/>
    </row>
    <row r="241" spans="3:3" ht="15.75" customHeight="1">
      <c r="C241" s="617"/>
    </row>
    <row r="242" spans="3:3" ht="15.75" customHeight="1">
      <c r="C242" s="617"/>
    </row>
    <row r="243" spans="3:3" ht="15.75" customHeight="1">
      <c r="C243" s="617"/>
    </row>
    <row r="244" spans="3:3" ht="15.75" customHeight="1">
      <c r="C244" s="617"/>
    </row>
    <row r="245" spans="3:3" ht="15.75" customHeight="1">
      <c r="C245" s="617"/>
    </row>
    <row r="246" spans="3:3" ht="15.75" customHeight="1">
      <c r="C246" s="617"/>
    </row>
    <row r="247" spans="3:3" ht="15.75" customHeight="1">
      <c r="C247" s="617"/>
    </row>
    <row r="248" spans="3:3" ht="15.75" customHeight="1">
      <c r="C248" s="617"/>
    </row>
    <row r="249" spans="3:3" ht="15.75" customHeight="1">
      <c r="C249" s="617"/>
    </row>
    <row r="250" spans="3:3" ht="15.75" customHeight="1">
      <c r="C250" s="617"/>
    </row>
    <row r="251" spans="3:3" ht="15.75" customHeight="1">
      <c r="C251" s="617"/>
    </row>
    <row r="252" spans="3:3" ht="15.75" customHeight="1">
      <c r="C252" s="617"/>
    </row>
    <row r="253" spans="3:3" ht="15.75" customHeight="1">
      <c r="C253" s="617"/>
    </row>
    <row r="254" spans="3:3" ht="15.75" customHeight="1">
      <c r="C254" s="617"/>
    </row>
    <row r="255" spans="3:3" ht="15.75" customHeight="1">
      <c r="C255" s="617"/>
    </row>
    <row r="256" spans="3:3" ht="15.75" customHeight="1">
      <c r="C256" s="617"/>
    </row>
    <row r="257" spans="3:3" ht="15.75" customHeight="1">
      <c r="C257" s="617"/>
    </row>
    <row r="258" spans="3:3" ht="15.75" customHeight="1">
      <c r="C258" s="617"/>
    </row>
    <row r="259" spans="3:3" ht="15.75" customHeight="1">
      <c r="C259" s="617"/>
    </row>
    <row r="260" spans="3:3" ht="15.75" customHeight="1">
      <c r="C260" s="617"/>
    </row>
    <row r="261" spans="3:3" ht="15.75" customHeight="1">
      <c r="C261" s="617"/>
    </row>
    <row r="262" spans="3:3" ht="15.75" customHeight="1">
      <c r="C262" s="617"/>
    </row>
    <row r="263" spans="3:3" ht="15.75" customHeight="1">
      <c r="C263" s="617"/>
    </row>
    <row r="264" spans="3:3" ht="15.75" customHeight="1">
      <c r="C264" s="617"/>
    </row>
    <row r="265" spans="3:3" ht="15.75" customHeight="1">
      <c r="C265" s="617"/>
    </row>
    <row r="266" spans="3:3" ht="15.75" customHeight="1">
      <c r="C266" s="617"/>
    </row>
    <row r="267" spans="3:3" ht="15.75" customHeight="1">
      <c r="C267" s="617"/>
    </row>
    <row r="268" spans="3:3" ht="15.75" customHeight="1">
      <c r="C268" s="617"/>
    </row>
    <row r="269" spans="3:3" ht="15.75" customHeight="1">
      <c r="C269" s="617"/>
    </row>
    <row r="270" spans="3:3" ht="15.75" customHeight="1">
      <c r="C270" s="617"/>
    </row>
    <row r="271" spans="3:3" ht="15.75" customHeight="1">
      <c r="C271" s="617"/>
    </row>
    <row r="272" spans="3:3" ht="15.75" customHeight="1">
      <c r="C272" s="617"/>
    </row>
    <row r="273" spans="3:3" ht="15.75" customHeight="1">
      <c r="C273" s="617"/>
    </row>
    <row r="274" spans="3:3" ht="15.75" customHeight="1">
      <c r="C274" s="617"/>
    </row>
    <row r="275" spans="3:3" ht="15.75" customHeight="1">
      <c r="C275" s="617"/>
    </row>
    <row r="276" spans="3:3" ht="15.75" customHeight="1">
      <c r="C276" s="617"/>
    </row>
    <row r="277" spans="3:3" ht="15.75" customHeight="1">
      <c r="C277" s="617"/>
    </row>
    <row r="278" spans="3:3" ht="15.75" customHeight="1">
      <c r="C278" s="617"/>
    </row>
    <row r="279" spans="3:3" ht="15.75" customHeight="1">
      <c r="C279" s="617"/>
    </row>
    <row r="280" spans="3:3" ht="15.75" customHeight="1">
      <c r="C280" s="617"/>
    </row>
    <row r="281" spans="3:3" ht="15.75" customHeight="1">
      <c r="C281" s="617"/>
    </row>
    <row r="282" spans="3:3" ht="15.75" customHeight="1">
      <c r="C282" s="617"/>
    </row>
    <row r="283" spans="3:3" ht="15.75" customHeight="1">
      <c r="C283" s="617"/>
    </row>
    <row r="284" spans="3:3" ht="15.75" customHeight="1">
      <c r="C284" s="617"/>
    </row>
    <row r="285" spans="3:3" ht="15.75" customHeight="1">
      <c r="C285" s="617"/>
    </row>
    <row r="286" spans="3:3" ht="15.75" customHeight="1">
      <c r="C286" s="617"/>
    </row>
    <row r="287" spans="3:3" ht="15.75" customHeight="1">
      <c r="C287" s="617"/>
    </row>
    <row r="288" spans="3:3" ht="15.75" customHeight="1">
      <c r="C288" s="617"/>
    </row>
    <row r="289" spans="3:3" ht="15.75" customHeight="1">
      <c r="C289" s="617"/>
    </row>
    <row r="290" spans="3:3" ht="15.75" customHeight="1">
      <c r="C290" s="617"/>
    </row>
    <row r="291" spans="3:3" ht="15.75" customHeight="1">
      <c r="C291" s="617"/>
    </row>
    <row r="292" spans="3:3" ht="15.75" customHeight="1">
      <c r="C292" s="617"/>
    </row>
    <row r="293" spans="3:3" ht="15.75" customHeight="1">
      <c r="C293" s="617"/>
    </row>
    <row r="294" spans="3:3" ht="15.75" customHeight="1">
      <c r="C294" s="617"/>
    </row>
    <row r="295" spans="3:3" ht="15.75" customHeight="1">
      <c r="C295" s="617"/>
    </row>
    <row r="296" spans="3:3" ht="15.75" customHeight="1">
      <c r="C296" s="617"/>
    </row>
    <row r="297" spans="3:3" ht="15.75" customHeight="1">
      <c r="C297" s="617"/>
    </row>
    <row r="298" spans="3:3" ht="15.75" customHeight="1">
      <c r="C298" s="617"/>
    </row>
    <row r="299" spans="3:3" ht="15.75" customHeight="1">
      <c r="C299" s="617"/>
    </row>
    <row r="300" spans="3:3" ht="15.75" customHeight="1">
      <c r="C300" s="617"/>
    </row>
    <row r="301" spans="3:3" ht="15.75" customHeight="1">
      <c r="C301" s="617"/>
    </row>
    <row r="302" spans="3:3" ht="15.75" customHeight="1">
      <c r="C302" s="617"/>
    </row>
    <row r="303" spans="3:3" ht="15.75" customHeight="1">
      <c r="C303" s="617"/>
    </row>
    <row r="304" spans="3:3" ht="15.75" customHeight="1">
      <c r="C304" s="617"/>
    </row>
    <row r="305" spans="3:3" ht="15.75" customHeight="1">
      <c r="C305" s="617"/>
    </row>
    <row r="306" spans="3:3" ht="15.75" customHeight="1">
      <c r="C306" s="617"/>
    </row>
    <row r="307" spans="3:3" ht="15.75" customHeight="1">
      <c r="C307" s="617"/>
    </row>
    <row r="308" spans="3:3" ht="15.75" customHeight="1">
      <c r="C308" s="617"/>
    </row>
    <row r="309" spans="3:3" ht="15.75" customHeight="1">
      <c r="C309" s="617"/>
    </row>
    <row r="310" spans="3:3" ht="15.75" customHeight="1">
      <c r="C310" s="617"/>
    </row>
    <row r="311" spans="3:3" ht="15.75" customHeight="1">
      <c r="C311" s="617"/>
    </row>
    <row r="312" spans="3:3" ht="15.75" customHeight="1">
      <c r="C312" s="617"/>
    </row>
    <row r="313" spans="3:3" ht="15.75" customHeight="1">
      <c r="C313" s="617"/>
    </row>
    <row r="314" spans="3:3" ht="15.75" customHeight="1">
      <c r="C314" s="617"/>
    </row>
    <row r="315" spans="3:3" ht="15.75" customHeight="1">
      <c r="C315" s="617"/>
    </row>
    <row r="316" spans="3:3" ht="15.75" customHeight="1">
      <c r="C316" s="617"/>
    </row>
    <row r="317" spans="3:3" ht="15.75" customHeight="1">
      <c r="C317" s="617"/>
    </row>
    <row r="318" spans="3:3" ht="15.75" customHeight="1">
      <c r="C318" s="617"/>
    </row>
    <row r="319" spans="3:3" ht="15.75" customHeight="1">
      <c r="C319" s="617"/>
    </row>
    <row r="320" spans="3:3" ht="15.75" customHeight="1">
      <c r="C320" s="617"/>
    </row>
    <row r="321" spans="3:3" ht="15.75" customHeight="1">
      <c r="C321" s="617"/>
    </row>
    <row r="322" spans="3:3" ht="15.75" customHeight="1">
      <c r="C322" s="617"/>
    </row>
    <row r="323" spans="3:3" ht="15.75" customHeight="1">
      <c r="C323" s="617"/>
    </row>
    <row r="324" spans="3:3" ht="15.75" customHeight="1">
      <c r="C324" s="617"/>
    </row>
    <row r="325" spans="3:3" ht="15.75" customHeight="1">
      <c r="C325" s="617"/>
    </row>
    <row r="326" spans="3:3" ht="15.75" customHeight="1">
      <c r="C326" s="617"/>
    </row>
    <row r="327" spans="3:3" ht="15.75" customHeight="1">
      <c r="C327" s="617"/>
    </row>
    <row r="328" spans="3:3" ht="15.75" customHeight="1">
      <c r="C328" s="617"/>
    </row>
    <row r="329" spans="3:3" ht="15.75" customHeight="1">
      <c r="C329" s="617"/>
    </row>
    <row r="330" spans="3:3" ht="15.75" customHeight="1">
      <c r="C330" s="617"/>
    </row>
    <row r="331" spans="3:3" ht="15.75" customHeight="1">
      <c r="C331" s="617"/>
    </row>
    <row r="332" spans="3:3" ht="15.75" customHeight="1">
      <c r="C332" s="617"/>
    </row>
    <row r="333" spans="3:3" ht="15.75" customHeight="1">
      <c r="C333" s="617"/>
    </row>
    <row r="334" spans="3:3" ht="15.75" customHeight="1"/>
    <row r="335" spans="3:3" ht="15.75" customHeight="1"/>
    <row r="336" spans="3:3"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6:D6"/>
    <mergeCell ref="B23:B26"/>
    <mergeCell ref="A29:H2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2:J1000"/>
  <sheetViews>
    <sheetView workbookViewId="0"/>
  </sheetViews>
  <sheetFormatPr defaultColWidth="12.5703125" defaultRowHeight="15" customHeight="1"/>
  <cols>
    <col min="1" max="2" width="12.5703125" customWidth="1"/>
    <col min="3" max="3" width="13" customWidth="1"/>
    <col min="4" max="4" width="43.5703125" customWidth="1"/>
    <col min="5" max="6" width="7.42578125" customWidth="1"/>
    <col min="7" max="7" width="40.140625" customWidth="1"/>
    <col min="8" max="8" width="23.85546875" customWidth="1"/>
  </cols>
  <sheetData>
    <row r="2" spans="1:10">
      <c r="A2" s="840" t="s">
        <v>1326</v>
      </c>
      <c r="B2" s="799"/>
      <c r="C2" s="799"/>
      <c r="D2" s="799"/>
      <c r="E2" s="799"/>
      <c r="F2" s="799"/>
      <c r="G2" s="799"/>
      <c r="H2" s="799"/>
      <c r="I2" s="131"/>
      <c r="J2" s="131"/>
    </row>
    <row r="3" spans="1:10">
      <c r="A3" s="340"/>
      <c r="B3" s="285"/>
      <c r="C3" s="620"/>
      <c r="D3" s="425"/>
      <c r="E3" s="425"/>
      <c r="F3" s="425"/>
      <c r="G3" s="425"/>
      <c r="H3" s="285"/>
      <c r="I3" s="131"/>
      <c r="J3" s="131"/>
    </row>
    <row r="4" spans="1:10">
      <c r="A4" s="340"/>
      <c r="B4" s="285"/>
      <c r="C4" s="620"/>
      <c r="D4" s="425" t="s">
        <v>1327</v>
      </c>
      <c r="E4" s="425"/>
      <c r="F4" s="425"/>
      <c r="G4" s="621" t="s">
        <v>1328</v>
      </c>
      <c r="H4" s="285"/>
      <c r="I4" s="131"/>
      <c r="J4" s="131"/>
    </row>
    <row r="5" spans="1:10">
      <c r="A5" s="622" t="s">
        <v>0</v>
      </c>
      <c r="B5" s="622" t="s">
        <v>163</v>
      </c>
      <c r="C5" s="623" t="s">
        <v>164</v>
      </c>
      <c r="D5" s="623" t="s">
        <v>57</v>
      </c>
      <c r="E5" s="624" t="s">
        <v>1329</v>
      </c>
      <c r="F5" s="624" t="s">
        <v>1330</v>
      </c>
      <c r="G5" s="624" t="s">
        <v>1331</v>
      </c>
      <c r="H5" s="624" t="s">
        <v>168</v>
      </c>
      <c r="I5" s="326"/>
      <c r="J5" s="326"/>
    </row>
    <row r="6" spans="1:10" ht="14.25">
      <c r="A6" s="625"/>
      <c r="B6" s="131"/>
      <c r="C6" s="326"/>
      <c r="D6" s="131"/>
      <c r="E6" s="626"/>
      <c r="F6" s="626"/>
      <c r="G6" s="626"/>
      <c r="H6" s="326"/>
      <c r="I6" s="131"/>
      <c r="J6" s="131"/>
    </row>
    <row r="7" spans="1:10">
      <c r="A7" s="627">
        <v>43924</v>
      </c>
      <c r="B7" s="628" t="s">
        <v>1081</v>
      </c>
      <c r="C7" s="629">
        <v>0.23958333333333334</v>
      </c>
      <c r="D7" s="630" t="s">
        <v>1332</v>
      </c>
      <c r="E7" s="631"/>
      <c r="F7" s="632"/>
      <c r="G7" s="632" t="s">
        <v>1333</v>
      </c>
      <c r="H7" s="131" t="s">
        <v>1133</v>
      </c>
      <c r="I7" s="131"/>
      <c r="J7" s="131"/>
    </row>
    <row r="8" spans="1:10" ht="57.75">
      <c r="A8" s="625"/>
      <c r="B8" s="633"/>
      <c r="C8" s="620"/>
      <c r="D8" s="634" t="s">
        <v>1334</v>
      </c>
      <c r="E8" s="631">
        <v>44173</v>
      </c>
      <c r="F8" s="632"/>
      <c r="G8" s="632"/>
      <c r="H8" s="131"/>
      <c r="I8" s="131"/>
      <c r="J8" s="131"/>
    </row>
    <row r="9" spans="1:10">
      <c r="A9" s="625"/>
      <c r="B9" s="633"/>
      <c r="C9" s="635">
        <v>0.25</v>
      </c>
      <c r="D9" s="630" t="s">
        <v>1335</v>
      </c>
      <c r="E9" s="632">
        <v>10</v>
      </c>
      <c r="F9" s="632"/>
      <c r="G9" s="632"/>
      <c r="H9" s="131"/>
      <c r="I9" s="131"/>
      <c r="J9" s="131"/>
    </row>
    <row r="10" spans="1:10">
      <c r="A10" s="625"/>
      <c r="B10" s="633"/>
      <c r="C10" s="635">
        <v>0.26041666666666669</v>
      </c>
      <c r="D10" s="630" t="s">
        <v>1336</v>
      </c>
      <c r="E10" s="632"/>
      <c r="F10" s="632"/>
      <c r="G10" s="636" t="s">
        <v>1337</v>
      </c>
      <c r="H10" s="131"/>
      <c r="I10" s="131"/>
      <c r="J10" s="131"/>
    </row>
    <row r="11" spans="1:10" ht="14.25">
      <c r="A11" s="625"/>
      <c r="B11" s="131"/>
      <c r="C11" s="635">
        <v>0.27083333333333331</v>
      </c>
      <c r="D11" s="630" t="s">
        <v>1338</v>
      </c>
      <c r="E11" s="632">
        <v>4</v>
      </c>
      <c r="F11" s="632"/>
      <c r="G11" s="632" t="s">
        <v>1339</v>
      </c>
      <c r="H11" s="630"/>
      <c r="I11" s="131"/>
      <c r="J11" s="131"/>
    </row>
    <row r="12" spans="1:10" ht="14.25">
      <c r="A12" s="625"/>
      <c r="B12" s="131"/>
      <c r="C12" s="637">
        <v>0.3125</v>
      </c>
      <c r="D12" s="630" t="s">
        <v>1340</v>
      </c>
      <c r="E12" s="632"/>
      <c r="F12" s="632"/>
      <c r="G12" s="632"/>
      <c r="H12" s="630"/>
      <c r="I12" s="131"/>
      <c r="J12" s="131"/>
    </row>
    <row r="13" spans="1:10">
      <c r="A13" s="638"/>
      <c r="B13" s="425"/>
      <c r="C13" s="639">
        <v>0.32291666666666669</v>
      </c>
      <c r="D13" s="630" t="s">
        <v>1341</v>
      </c>
      <c r="E13" s="632"/>
      <c r="F13" s="632"/>
      <c r="G13" s="632" t="s">
        <v>1342</v>
      </c>
      <c r="H13" s="630" t="s">
        <v>1343</v>
      </c>
      <c r="I13" s="131"/>
      <c r="J13" s="131"/>
    </row>
    <row r="14" spans="1:10">
      <c r="A14" s="625"/>
      <c r="B14" s="131"/>
      <c r="C14" s="639">
        <v>0.32291666666666669</v>
      </c>
      <c r="D14" s="630" t="s">
        <v>1344</v>
      </c>
      <c r="E14" s="632"/>
      <c r="F14" s="632">
        <v>18</v>
      </c>
      <c r="G14" s="632" t="s">
        <v>1345</v>
      </c>
      <c r="H14" s="1"/>
      <c r="I14" s="131"/>
      <c r="J14" s="131"/>
    </row>
    <row r="15" spans="1:10" ht="14.25">
      <c r="A15" s="625"/>
      <c r="B15" s="131"/>
      <c r="C15" s="639">
        <v>0.5</v>
      </c>
      <c r="D15" s="630" t="s">
        <v>1346</v>
      </c>
      <c r="E15" s="632"/>
      <c r="F15" s="632">
        <v>30</v>
      </c>
      <c r="G15" s="632"/>
      <c r="H15" s="131"/>
      <c r="I15" s="131"/>
      <c r="J15" s="131"/>
    </row>
    <row r="16" spans="1:10">
      <c r="A16" s="638"/>
      <c r="B16" s="425"/>
      <c r="C16" s="640" t="s">
        <v>1347</v>
      </c>
      <c r="D16" s="626" t="s">
        <v>1348</v>
      </c>
      <c r="E16" s="632" t="s">
        <v>1349</v>
      </c>
      <c r="F16" s="632"/>
      <c r="G16" s="632" t="s">
        <v>1350</v>
      </c>
      <c r="H16" s="131"/>
      <c r="I16" s="131"/>
      <c r="J16" s="131"/>
    </row>
    <row r="17" spans="1:10">
      <c r="A17" s="638"/>
      <c r="B17" s="425"/>
      <c r="C17" s="626"/>
      <c r="D17" s="626" t="s">
        <v>1351</v>
      </c>
      <c r="E17" s="632"/>
      <c r="F17" s="632"/>
      <c r="G17" s="632"/>
      <c r="H17" s="131"/>
      <c r="I17" s="131"/>
      <c r="J17" s="131"/>
    </row>
    <row r="18" spans="1:10">
      <c r="A18" s="641" t="s">
        <v>91</v>
      </c>
      <c r="B18" s="642" t="s">
        <v>1352</v>
      </c>
      <c r="C18" s="626" t="s">
        <v>1353</v>
      </c>
      <c r="D18" s="626" t="s">
        <v>1354</v>
      </c>
      <c r="E18" s="632"/>
      <c r="F18" s="632"/>
      <c r="G18" s="632"/>
      <c r="H18" s="131" t="s">
        <v>848</v>
      </c>
      <c r="I18" s="131"/>
      <c r="J18" s="131"/>
    </row>
    <row r="19" spans="1:10" ht="14.25">
      <c r="A19" s="625"/>
      <c r="B19" s="131"/>
      <c r="C19" s="639">
        <v>0.6875</v>
      </c>
      <c r="D19" s="207" t="s">
        <v>846</v>
      </c>
      <c r="E19" s="632"/>
      <c r="F19" s="323" t="s">
        <v>1355</v>
      </c>
      <c r="G19" s="302"/>
      <c r="H19" s="131"/>
      <c r="I19" s="630"/>
      <c r="J19" s="131"/>
    </row>
    <row r="20" spans="1:10" ht="14.25">
      <c r="A20" s="625"/>
      <c r="B20" s="131"/>
      <c r="C20" s="643" t="s">
        <v>1356</v>
      </c>
      <c r="D20" s="207" t="s">
        <v>956</v>
      </c>
      <c r="E20" s="632"/>
      <c r="F20" s="632"/>
      <c r="G20" s="632"/>
      <c r="H20" s="131"/>
      <c r="I20" s="630"/>
      <c r="J20" s="131"/>
    </row>
    <row r="21" spans="1:10" ht="15.75" customHeight="1">
      <c r="A21" s="625"/>
      <c r="B21" s="131"/>
      <c r="C21" s="643" t="s">
        <v>1357</v>
      </c>
      <c r="D21" s="302" t="s">
        <v>853</v>
      </c>
      <c r="E21" s="632"/>
      <c r="F21" s="632">
        <v>60</v>
      </c>
      <c r="G21" s="632" t="s">
        <v>1358</v>
      </c>
      <c r="H21" s="131"/>
      <c r="I21" s="131"/>
      <c r="J21" s="131"/>
    </row>
    <row r="22" spans="1:10" ht="15.75" customHeight="1">
      <c r="A22" s="625"/>
      <c r="B22" s="131"/>
      <c r="C22" s="644" t="s">
        <v>1167</v>
      </c>
      <c r="D22" s="626" t="s">
        <v>1359</v>
      </c>
      <c r="E22" s="632"/>
      <c r="F22" s="632"/>
      <c r="G22" s="632"/>
      <c r="H22" s="131"/>
      <c r="I22" s="131"/>
      <c r="J22" s="131"/>
    </row>
    <row r="23" spans="1:10" ht="15.75" customHeight="1">
      <c r="A23" s="625"/>
      <c r="B23" s="131"/>
      <c r="C23" s="644" t="s">
        <v>1360</v>
      </c>
      <c r="D23" s="207" t="s">
        <v>856</v>
      </c>
      <c r="E23" s="632"/>
      <c r="F23" s="632"/>
      <c r="G23" s="632" t="s">
        <v>1361</v>
      </c>
      <c r="H23" s="131"/>
      <c r="I23" s="131"/>
      <c r="J23" s="131"/>
    </row>
    <row r="24" spans="1:10" ht="15.75" customHeight="1">
      <c r="A24" s="625"/>
      <c r="B24" s="131"/>
      <c r="C24" s="375">
        <v>0.75</v>
      </c>
      <c r="D24" s="302" t="s">
        <v>958</v>
      </c>
      <c r="E24" s="632"/>
      <c r="F24" s="632"/>
      <c r="G24" s="632"/>
      <c r="H24" s="131"/>
      <c r="I24" s="131"/>
      <c r="J24" s="131"/>
    </row>
    <row r="25" spans="1:10" ht="15.75" customHeight="1">
      <c r="A25" s="625"/>
      <c r="B25" s="131"/>
      <c r="C25" s="375">
        <v>0.77083333333333337</v>
      </c>
      <c r="D25" s="302" t="s">
        <v>959</v>
      </c>
      <c r="E25" s="632"/>
      <c r="F25" s="632"/>
      <c r="G25" s="632"/>
      <c r="H25" s="131"/>
      <c r="I25" s="131"/>
      <c r="J25" s="131"/>
    </row>
    <row r="26" spans="1:10" ht="15.75" customHeight="1">
      <c r="A26" s="625"/>
      <c r="B26" s="131"/>
      <c r="C26" s="640" t="s">
        <v>1172</v>
      </c>
      <c r="D26" s="365" t="s">
        <v>1362</v>
      </c>
      <c r="E26" s="632"/>
      <c r="F26" s="632"/>
      <c r="G26" s="632"/>
      <c r="H26" s="131"/>
      <c r="I26" s="131"/>
      <c r="J26" s="131"/>
    </row>
    <row r="27" spans="1:10" ht="15.75" customHeight="1">
      <c r="A27" s="625"/>
      <c r="B27" s="131"/>
      <c r="C27" s="645" t="s">
        <v>1363</v>
      </c>
      <c r="D27" s="131" t="s">
        <v>859</v>
      </c>
      <c r="E27" s="632"/>
      <c r="F27" s="632"/>
      <c r="G27" s="632"/>
      <c r="H27" s="131"/>
      <c r="I27" s="131"/>
      <c r="J27" s="131"/>
    </row>
    <row r="28" spans="1:10" ht="15.75" customHeight="1">
      <c r="A28" s="451" t="s">
        <v>92</v>
      </c>
      <c r="B28" s="646" t="s">
        <v>1364</v>
      </c>
      <c r="C28" s="326"/>
      <c r="D28" s="647" t="s">
        <v>92</v>
      </c>
      <c r="E28" s="632"/>
      <c r="F28" s="632"/>
      <c r="G28" s="632"/>
      <c r="H28" s="131"/>
      <c r="I28" s="131"/>
      <c r="J28" s="131"/>
    </row>
    <row r="29" spans="1:10" ht="15.75" customHeight="1">
      <c r="A29" s="340"/>
      <c r="B29" s="626"/>
      <c r="C29" s="326"/>
      <c r="D29" s="647"/>
      <c r="E29" s="285"/>
      <c r="F29" s="285"/>
      <c r="G29" s="285"/>
      <c r="H29" s="131"/>
      <c r="I29" s="131"/>
      <c r="J29" s="131"/>
    </row>
    <row r="30" spans="1:10" ht="15.75" customHeight="1">
      <c r="A30" s="627">
        <v>43925</v>
      </c>
      <c r="B30" s="628" t="s">
        <v>1365</v>
      </c>
      <c r="C30" s="648"/>
      <c r="D30" s="649"/>
      <c r="E30" s="649"/>
      <c r="F30" s="649"/>
      <c r="G30" s="649"/>
      <c r="H30" s="649"/>
      <c r="I30" s="131"/>
      <c r="J30" s="131"/>
    </row>
    <row r="31" spans="1:10" ht="15.75" customHeight="1">
      <c r="A31" s="638"/>
      <c r="B31" s="425"/>
      <c r="C31" s="629">
        <v>0.28125</v>
      </c>
      <c r="D31" s="131" t="s">
        <v>882</v>
      </c>
      <c r="E31" s="285"/>
      <c r="F31" s="285"/>
      <c r="G31" s="285"/>
      <c r="H31" s="630"/>
      <c r="I31" s="630"/>
      <c r="J31" s="131"/>
    </row>
    <row r="32" spans="1:10" ht="15.75" customHeight="1">
      <c r="A32" s="638"/>
      <c r="B32" s="425"/>
      <c r="C32" s="639"/>
      <c r="D32" s="131"/>
      <c r="E32" s="285"/>
      <c r="F32" s="285"/>
      <c r="G32" s="285"/>
      <c r="H32" s="630"/>
      <c r="I32" s="630"/>
      <c r="J32" s="131"/>
    </row>
    <row r="33" spans="1:10" ht="15.75" customHeight="1">
      <c r="A33" s="641" t="s">
        <v>91</v>
      </c>
      <c r="B33" s="642" t="s">
        <v>1366</v>
      </c>
      <c r="C33" s="639">
        <v>0.29166666666666669</v>
      </c>
      <c r="D33" s="131" t="s">
        <v>864</v>
      </c>
      <c r="E33" s="285"/>
      <c r="F33" s="285"/>
      <c r="G33" s="285"/>
      <c r="H33" s="630"/>
      <c r="I33" s="630"/>
      <c r="J33" s="131"/>
    </row>
    <row r="34" spans="1:10" ht="15.75" customHeight="1">
      <c r="A34" s="625"/>
      <c r="B34" s="131"/>
      <c r="C34" s="639">
        <v>0.3125</v>
      </c>
      <c r="D34" s="626" t="s">
        <v>1367</v>
      </c>
      <c r="E34" s="632"/>
      <c r="F34" s="632"/>
      <c r="G34" s="632"/>
      <c r="H34" s="285"/>
      <c r="I34" s="131"/>
      <c r="J34" s="131"/>
    </row>
    <row r="35" spans="1:10" ht="15.75" customHeight="1">
      <c r="A35" s="625"/>
      <c r="B35" s="131"/>
      <c r="C35" s="639">
        <v>0.33333333333333331</v>
      </c>
      <c r="D35" s="131" t="s">
        <v>866</v>
      </c>
      <c r="E35" s="632"/>
      <c r="F35" s="632"/>
      <c r="G35" s="632"/>
      <c r="H35" s="131"/>
      <c r="I35" s="131"/>
      <c r="J35" s="131"/>
    </row>
    <row r="36" spans="1:10" ht="15.75" customHeight="1">
      <c r="A36" s="625"/>
      <c r="B36" s="131"/>
      <c r="C36" s="639">
        <v>0.375</v>
      </c>
      <c r="D36" s="630" t="s">
        <v>1368</v>
      </c>
      <c r="E36" s="632"/>
      <c r="F36" s="632"/>
      <c r="G36" s="632"/>
      <c r="H36" s="131"/>
      <c r="I36" s="131"/>
      <c r="J36" s="131"/>
    </row>
    <row r="37" spans="1:10" ht="15.75" customHeight="1">
      <c r="A37" s="625"/>
      <c r="B37" s="131"/>
      <c r="C37" s="639">
        <v>0.39583333333333331</v>
      </c>
      <c r="D37" s="207" t="s">
        <v>868</v>
      </c>
      <c r="E37" s="632"/>
      <c r="F37" s="632"/>
      <c r="G37" s="632"/>
      <c r="H37" s="131"/>
      <c r="I37" s="131"/>
      <c r="J37" s="131"/>
    </row>
    <row r="38" spans="1:10" ht="15.75" customHeight="1">
      <c r="A38" s="625"/>
      <c r="B38" s="131"/>
      <c r="C38" s="639">
        <v>0.45833333333333331</v>
      </c>
      <c r="D38" s="630" t="s">
        <v>869</v>
      </c>
      <c r="E38" s="632"/>
      <c r="F38" s="632"/>
      <c r="G38" s="632"/>
      <c r="H38" s="131"/>
      <c r="I38" s="285"/>
      <c r="J38" s="131"/>
    </row>
    <row r="39" spans="1:10" ht="15.75" customHeight="1">
      <c r="A39" s="625"/>
      <c r="B39" s="131"/>
      <c r="C39" s="639">
        <v>0.47916666666666669</v>
      </c>
      <c r="D39" s="630" t="s">
        <v>1185</v>
      </c>
      <c r="E39" s="632"/>
      <c r="F39" s="632"/>
      <c r="G39" s="632"/>
      <c r="H39" s="131"/>
      <c r="I39" s="131"/>
      <c r="J39" s="131"/>
    </row>
    <row r="40" spans="1:10" ht="15.75" customHeight="1">
      <c r="A40" s="625"/>
      <c r="B40" s="131"/>
      <c r="C40" s="639">
        <v>0.5625</v>
      </c>
      <c r="D40" s="630" t="s">
        <v>1369</v>
      </c>
      <c r="E40" s="425"/>
      <c r="F40" s="425"/>
      <c r="G40" s="425" t="s">
        <v>1370</v>
      </c>
      <c r="H40" s="131"/>
      <c r="I40" s="630"/>
      <c r="J40" s="131"/>
    </row>
    <row r="41" spans="1:10" ht="15.75" customHeight="1">
      <c r="A41" s="625"/>
      <c r="B41" s="131"/>
      <c r="C41" s="639">
        <v>0.60416666666666663</v>
      </c>
      <c r="D41" s="630" t="s">
        <v>1371</v>
      </c>
      <c r="E41" s="632"/>
      <c r="F41" s="632"/>
      <c r="G41" s="632"/>
      <c r="H41" s="131"/>
      <c r="I41" s="131"/>
      <c r="J41" s="131"/>
    </row>
    <row r="42" spans="1:10" ht="15.75" customHeight="1">
      <c r="A42" s="625"/>
      <c r="B42" s="131"/>
      <c r="C42" s="639">
        <v>0.72916666666666663</v>
      </c>
      <c r="D42" s="176" t="s">
        <v>1372</v>
      </c>
      <c r="E42" s="207"/>
      <c r="F42" s="207"/>
      <c r="G42" s="302"/>
      <c r="H42" s="131" t="s">
        <v>1373</v>
      </c>
      <c r="I42" s="630"/>
      <c r="J42" s="131"/>
    </row>
    <row r="43" spans="1:10" ht="15.75" customHeight="1">
      <c r="A43" s="625"/>
      <c r="B43" s="131"/>
      <c r="C43" s="650">
        <v>0.79166666666666663</v>
      </c>
      <c r="D43" s="581" t="s">
        <v>1374</v>
      </c>
      <c r="E43" s="632"/>
      <c r="F43" s="632"/>
      <c r="G43" s="632"/>
      <c r="H43" s="131"/>
      <c r="I43" s="131"/>
      <c r="J43" s="131"/>
    </row>
    <row r="44" spans="1:10" ht="15.75" customHeight="1">
      <c r="A44" s="651"/>
      <c r="B44" s="652"/>
      <c r="C44" s="315">
        <v>0.82291666666666663</v>
      </c>
      <c r="D44" s="207" t="s">
        <v>1105</v>
      </c>
      <c r="E44" s="632"/>
      <c r="F44" s="632"/>
      <c r="G44" s="632"/>
      <c r="H44" s="131"/>
      <c r="I44" s="131"/>
      <c r="J44" s="131"/>
    </row>
    <row r="45" spans="1:10" ht="15.75" customHeight="1">
      <c r="A45" s="625"/>
      <c r="B45" s="131"/>
      <c r="C45" s="315">
        <v>0.82291666666666663</v>
      </c>
      <c r="D45" s="365" t="s">
        <v>1375</v>
      </c>
      <c r="E45" s="632"/>
      <c r="F45" s="632"/>
      <c r="G45" s="632"/>
      <c r="H45" s="131"/>
      <c r="I45" s="131"/>
      <c r="J45" s="131"/>
    </row>
    <row r="46" spans="1:10" ht="15.75" customHeight="1">
      <c r="A46" s="451" t="s">
        <v>92</v>
      </c>
      <c r="B46" s="646" t="s">
        <v>1376</v>
      </c>
      <c r="C46" s="629">
        <v>0.83333333333333337</v>
      </c>
      <c r="D46" s="131" t="s">
        <v>859</v>
      </c>
      <c r="E46" s="632"/>
      <c r="F46" s="632"/>
      <c r="G46" s="632"/>
      <c r="H46" s="131"/>
      <c r="I46" s="131"/>
      <c r="J46" s="131"/>
    </row>
    <row r="47" spans="1:10" ht="15.75" customHeight="1">
      <c r="A47" s="340"/>
      <c r="B47" s="626"/>
      <c r="C47" s="326"/>
      <c r="D47" s="647"/>
      <c r="E47" s="632"/>
      <c r="F47" s="632"/>
      <c r="G47" s="632"/>
      <c r="H47" s="131"/>
      <c r="I47" s="131"/>
      <c r="J47" s="131"/>
    </row>
    <row r="48" spans="1:10" ht="15.75" customHeight="1">
      <c r="A48" s="653">
        <v>43926</v>
      </c>
      <c r="B48" s="628" t="s">
        <v>1106</v>
      </c>
      <c r="C48" s="648"/>
      <c r="D48" s="654"/>
      <c r="E48" s="655"/>
      <c r="F48" s="655"/>
      <c r="G48" s="655"/>
      <c r="H48" s="649"/>
      <c r="I48" s="131"/>
      <c r="J48" s="131"/>
    </row>
    <row r="49" spans="1:10" ht="15.75" customHeight="1">
      <c r="A49" s="638"/>
      <c r="B49" s="656"/>
      <c r="C49" s="629">
        <v>0.78125</v>
      </c>
      <c r="D49" s="630" t="s">
        <v>1377</v>
      </c>
      <c r="E49" s="285"/>
      <c r="F49" s="285"/>
      <c r="G49" s="285"/>
      <c r="H49" s="131"/>
      <c r="I49" s="131"/>
      <c r="J49" s="131"/>
    </row>
    <row r="50" spans="1:10" ht="15.75" customHeight="1">
      <c r="A50" s="641" t="s">
        <v>91</v>
      </c>
      <c r="B50" s="657" t="s">
        <v>1378</v>
      </c>
      <c r="C50" s="639">
        <v>0.29166666666666669</v>
      </c>
      <c r="D50" s="131" t="s">
        <v>864</v>
      </c>
      <c r="E50" s="285"/>
      <c r="F50" s="285"/>
      <c r="G50" s="285"/>
      <c r="H50" s="131"/>
      <c r="I50" s="131"/>
      <c r="J50" s="131"/>
    </row>
    <row r="51" spans="1:10" ht="15.75" customHeight="1">
      <c r="A51" s="625"/>
      <c r="B51" s="131"/>
      <c r="C51" s="639">
        <v>0.3125</v>
      </c>
      <c r="D51" s="371" t="s">
        <v>1379</v>
      </c>
      <c r="E51" s="632"/>
      <c r="F51" s="632"/>
      <c r="G51" s="632"/>
      <c r="H51" s="285"/>
      <c r="I51" s="285"/>
      <c r="J51" s="131"/>
    </row>
    <row r="52" spans="1:10" ht="15.75" customHeight="1">
      <c r="A52" s="625"/>
      <c r="B52" s="131"/>
      <c r="C52" s="639">
        <v>0.33333333333333331</v>
      </c>
      <c r="D52" s="131" t="s">
        <v>866</v>
      </c>
      <c r="E52" s="632"/>
      <c r="F52" s="632"/>
      <c r="G52" s="632"/>
      <c r="H52" s="131"/>
      <c r="I52" s="285"/>
      <c r="J52" s="131"/>
    </row>
    <row r="53" spans="1:10" ht="15.75" customHeight="1">
      <c r="A53" s="625"/>
      <c r="B53" s="131"/>
      <c r="C53" s="639">
        <v>0.375</v>
      </c>
      <c r="D53" s="630" t="s">
        <v>869</v>
      </c>
      <c r="E53" s="632"/>
      <c r="F53" s="632"/>
      <c r="G53" s="632"/>
      <c r="H53" s="131"/>
      <c r="I53" s="131"/>
      <c r="J53" s="131"/>
    </row>
    <row r="54" spans="1:10" ht="15.75" customHeight="1">
      <c r="A54" s="625"/>
      <c r="B54" s="131"/>
      <c r="C54" s="639"/>
      <c r="D54" s="630" t="s">
        <v>1380</v>
      </c>
      <c r="E54" s="632"/>
      <c r="F54" s="632"/>
      <c r="G54" s="632"/>
      <c r="H54" s="131"/>
      <c r="I54" s="285"/>
      <c r="J54" s="131"/>
    </row>
    <row r="55" spans="1:10" ht="15.75" customHeight="1">
      <c r="A55" s="625"/>
      <c r="B55" s="131"/>
      <c r="C55" s="639">
        <v>0.39583333333333331</v>
      </c>
      <c r="D55" s="630" t="s">
        <v>1200</v>
      </c>
      <c r="E55" s="632"/>
      <c r="F55" s="632"/>
      <c r="G55" s="632"/>
      <c r="H55" s="131"/>
      <c r="I55" s="285"/>
      <c r="J55" s="131"/>
    </row>
    <row r="56" spans="1:10" ht="15.75" customHeight="1">
      <c r="A56" s="625"/>
      <c r="B56" s="131"/>
      <c r="C56" s="639">
        <v>4.1666666666666664E-2</v>
      </c>
      <c r="D56" s="131" t="s">
        <v>892</v>
      </c>
      <c r="E56" s="632"/>
      <c r="F56" s="632"/>
      <c r="G56" s="632"/>
      <c r="H56" s="131"/>
      <c r="I56" s="131"/>
      <c r="J56" s="131"/>
    </row>
    <row r="57" spans="1:10" ht="15.75" customHeight="1">
      <c r="A57" s="658"/>
      <c r="B57" s="131"/>
      <c r="C57" s="639">
        <v>0.5625</v>
      </c>
      <c r="D57" s="131" t="s">
        <v>874</v>
      </c>
      <c r="E57" s="632"/>
      <c r="F57" s="632"/>
      <c r="G57" s="632"/>
      <c r="H57" s="131"/>
      <c r="I57" s="630"/>
      <c r="J57" s="131"/>
    </row>
    <row r="58" spans="1:10" ht="15.75" customHeight="1">
      <c r="A58" s="625"/>
      <c r="B58" s="131"/>
      <c r="C58" s="639">
        <v>0.60416666666666663</v>
      </c>
      <c r="D58" s="630" t="s">
        <v>1206</v>
      </c>
      <c r="E58" s="632"/>
      <c r="F58" s="632"/>
      <c r="G58" s="632"/>
      <c r="H58" s="131"/>
      <c r="I58" s="131"/>
      <c r="J58" s="131"/>
    </row>
    <row r="59" spans="1:10" ht="15.75" customHeight="1">
      <c r="A59" s="625"/>
      <c r="B59" s="131"/>
      <c r="C59" s="639">
        <v>0.72916666666666663</v>
      </c>
      <c r="D59" s="630" t="s">
        <v>1207</v>
      </c>
      <c r="E59" s="632"/>
      <c r="F59" s="632"/>
      <c r="G59" s="632"/>
      <c r="H59" s="131"/>
      <c r="I59" s="131"/>
      <c r="J59" s="131"/>
    </row>
    <row r="60" spans="1:10" ht="15.75" customHeight="1">
      <c r="A60" s="625"/>
      <c r="B60" s="625"/>
      <c r="C60" s="659">
        <v>0.8125</v>
      </c>
      <c r="D60" s="603" t="s">
        <v>859</v>
      </c>
      <c r="E60" s="632"/>
      <c r="F60" s="632"/>
      <c r="G60" s="632"/>
      <c r="H60" s="131"/>
      <c r="I60" s="630"/>
      <c r="J60" s="131"/>
    </row>
    <row r="61" spans="1:10" ht="15.75" customHeight="1">
      <c r="A61" s="625"/>
      <c r="B61" s="131"/>
      <c r="C61" s="660"/>
      <c r="D61" s="630"/>
      <c r="E61" s="632"/>
      <c r="F61" s="632"/>
      <c r="G61" s="632"/>
      <c r="H61" s="131"/>
      <c r="I61" s="131"/>
      <c r="J61" s="131"/>
    </row>
    <row r="62" spans="1:10" ht="15.75" customHeight="1">
      <c r="A62" s="625"/>
      <c r="B62" s="131"/>
      <c r="C62" s="639">
        <v>0.8125</v>
      </c>
      <c r="D62" s="630" t="s">
        <v>1381</v>
      </c>
      <c r="E62" s="632"/>
      <c r="F62" s="632"/>
      <c r="G62" s="632"/>
      <c r="H62" s="131"/>
      <c r="I62" s="131"/>
      <c r="J62" s="131"/>
    </row>
    <row r="63" spans="1:10" ht="15.75" customHeight="1">
      <c r="A63" s="625"/>
      <c r="B63" s="131"/>
      <c r="C63" s="629">
        <v>0.83333333333333337</v>
      </c>
      <c r="D63" s="626" t="s">
        <v>1382</v>
      </c>
      <c r="E63" s="632"/>
      <c r="F63" s="632"/>
      <c r="G63" s="632"/>
      <c r="H63" s="131"/>
      <c r="I63" s="630"/>
      <c r="J63" s="131"/>
    </row>
    <row r="64" spans="1:10" ht="15.75" customHeight="1">
      <c r="A64" s="625"/>
      <c r="B64" s="131"/>
      <c r="C64" s="639">
        <v>0.875</v>
      </c>
      <c r="D64" s="630" t="s">
        <v>1383</v>
      </c>
      <c r="E64" s="632"/>
      <c r="F64" s="632"/>
      <c r="G64" s="632"/>
      <c r="H64" s="131"/>
      <c r="I64" s="630"/>
      <c r="J64" s="131"/>
    </row>
    <row r="65" spans="1:10" ht="15.75" customHeight="1">
      <c r="A65" s="625"/>
      <c r="B65" s="131"/>
      <c r="C65" s="639">
        <v>0.89583333333333337</v>
      </c>
      <c r="D65" s="131" t="s">
        <v>898</v>
      </c>
      <c r="E65" s="632"/>
      <c r="F65" s="632"/>
      <c r="G65" s="632"/>
      <c r="H65" s="131"/>
      <c r="I65" s="131"/>
      <c r="J65" s="131"/>
    </row>
    <row r="66" spans="1:10" ht="15.75" customHeight="1">
      <c r="A66" s="625"/>
      <c r="B66" s="131"/>
      <c r="C66" s="639">
        <v>0.9375</v>
      </c>
      <c r="D66" s="131" t="s">
        <v>281</v>
      </c>
      <c r="E66" s="632"/>
      <c r="F66" s="632"/>
      <c r="G66" s="632"/>
      <c r="H66" s="131"/>
      <c r="I66" s="131"/>
      <c r="J66" s="131"/>
    </row>
    <row r="67" spans="1:10" ht="15.75" customHeight="1"/>
    <row r="68" spans="1:10" ht="15.75" customHeight="1"/>
    <row r="69" spans="1:10" ht="15.75" customHeight="1"/>
    <row r="70" spans="1:10" ht="15.75" customHeight="1"/>
    <row r="71" spans="1:10" ht="15.75" customHeight="1"/>
    <row r="72" spans="1:10" ht="15.75" customHeight="1"/>
    <row r="73" spans="1:10" ht="15.75" customHeight="1"/>
    <row r="74" spans="1:10" ht="15.75" customHeight="1"/>
    <row r="75" spans="1:10" ht="15.75" customHeight="1"/>
    <row r="76" spans="1:10" ht="15.75" customHeight="1"/>
    <row r="77" spans="1:10" ht="15.75" customHeight="1"/>
    <row r="78" spans="1:10" ht="15.75" customHeight="1"/>
    <row r="79" spans="1:10" ht="15.75" customHeight="1"/>
    <row r="80" spans="1:1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sqref="A1:XFD1"/>
    </sheetView>
  </sheetViews>
  <sheetFormatPr defaultColWidth="12.5703125" defaultRowHeight="15" customHeight="1"/>
  <cols>
    <col min="1" max="1" width="16.7109375" customWidth="1"/>
    <col min="2" max="2" width="24.85546875" customWidth="1"/>
    <col min="3" max="6" width="12.5703125" customWidth="1"/>
  </cols>
  <sheetData>
    <row r="1" spans="1:26" ht="26.25" customHeight="1">
      <c r="A1" s="798" t="s">
        <v>36</v>
      </c>
      <c r="B1" s="799"/>
      <c r="C1" s="3"/>
      <c r="D1" s="3"/>
      <c r="E1" s="3"/>
      <c r="F1" s="3"/>
      <c r="G1" s="3"/>
      <c r="H1" s="3"/>
      <c r="I1" s="3"/>
      <c r="J1" s="3"/>
      <c r="K1" s="3"/>
      <c r="L1" s="3"/>
      <c r="M1" s="3"/>
      <c r="N1" s="3"/>
      <c r="O1" s="3"/>
      <c r="P1" s="3"/>
      <c r="Q1" s="3"/>
      <c r="R1" s="3"/>
      <c r="S1" s="3"/>
      <c r="T1" s="3"/>
      <c r="U1" s="3"/>
      <c r="V1" s="3"/>
      <c r="W1" s="3"/>
      <c r="X1" s="3"/>
      <c r="Y1" s="3"/>
      <c r="Z1" s="3"/>
    </row>
    <row r="2" spans="1:26" ht="12.75">
      <c r="A2" s="3"/>
      <c r="B2" s="3"/>
      <c r="C2" s="3"/>
      <c r="D2" s="3"/>
      <c r="E2" s="3"/>
      <c r="F2" s="3"/>
      <c r="G2" s="3"/>
      <c r="H2" s="3"/>
      <c r="I2" s="3"/>
      <c r="J2" s="3"/>
      <c r="K2" s="3"/>
      <c r="L2" s="3"/>
      <c r="M2" s="3"/>
      <c r="N2" s="3"/>
      <c r="O2" s="3"/>
      <c r="P2" s="3"/>
      <c r="Q2" s="3"/>
      <c r="R2" s="3"/>
      <c r="S2" s="3"/>
      <c r="T2" s="3"/>
      <c r="U2" s="3"/>
      <c r="V2" s="3"/>
      <c r="W2" s="3"/>
      <c r="X2" s="3"/>
      <c r="Y2" s="3"/>
      <c r="Z2" s="3"/>
    </row>
    <row r="3" spans="1:26" ht="18">
      <c r="A3" s="4" t="s">
        <v>37</v>
      </c>
      <c r="B3" s="4" t="s">
        <v>38</v>
      </c>
      <c r="C3" s="3"/>
      <c r="D3" s="3"/>
      <c r="E3" s="3"/>
      <c r="F3" s="3"/>
      <c r="G3" s="3"/>
      <c r="H3" s="3"/>
      <c r="I3" s="3"/>
      <c r="J3" s="3"/>
      <c r="K3" s="3"/>
      <c r="L3" s="3"/>
      <c r="M3" s="3"/>
      <c r="N3" s="3"/>
      <c r="O3" s="3"/>
      <c r="P3" s="3"/>
      <c r="Q3" s="3"/>
      <c r="R3" s="3"/>
      <c r="S3" s="3"/>
      <c r="T3" s="3"/>
      <c r="U3" s="3"/>
      <c r="V3" s="3"/>
      <c r="W3" s="3"/>
      <c r="X3" s="3"/>
      <c r="Y3" s="3"/>
      <c r="Z3" s="3"/>
    </row>
    <row r="4" spans="1:26" ht="12.75">
      <c r="A4" s="5" t="s">
        <v>39</v>
      </c>
      <c r="B4" s="5" t="s">
        <v>40</v>
      </c>
      <c r="C4" s="3" t="s">
        <v>41</v>
      </c>
      <c r="D4" s="3"/>
      <c r="E4" s="3"/>
      <c r="F4" s="3"/>
      <c r="G4" s="3"/>
      <c r="H4" s="3"/>
      <c r="I4" s="3"/>
      <c r="J4" s="3"/>
      <c r="K4" s="3"/>
      <c r="L4" s="3"/>
      <c r="M4" s="3"/>
      <c r="N4" s="3"/>
      <c r="O4" s="3"/>
      <c r="P4" s="3"/>
      <c r="Q4" s="3"/>
      <c r="R4" s="3"/>
      <c r="S4" s="3"/>
      <c r="T4" s="3"/>
      <c r="U4" s="3"/>
      <c r="V4" s="3"/>
      <c r="W4" s="3"/>
      <c r="X4" s="3"/>
      <c r="Y4" s="3"/>
      <c r="Z4" s="3"/>
    </row>
    <row r="5" spans="1:26" ht="12.75">
      <c r="A5" s="5" t="s">
        <v>42</v>
      </c>
      <c r="B5" s="6">
        <v>45724</v>
      </c>
      <c r="C5" s="3"/>
      <c r="D5" s="3"/>
      <c r="E5" s="3"/>
      <c r="F5" s="3"/>
      <c r="G5" s="3"/>
      <c r="H5" s="3"/>
      <c r="I5" s="3"/>
      <c r="J5" s="3"/>
      <c r="K5" s="3"/>
      <c r="L5" s="3"/>
      <c r="M5" s="3"/>
      <c r="N5" s="3"/>
      <c r="O5" s="3"/>
      <c r="P5" s="3"/>
      <c r="Q5" s="3"/>
      <c r="R5" s="3"/>
      <c r="S5" s="3"/>
      <c r="T5" s="3"/>
      <c r="U5" s="3"/>
      <c r="V5" s="3"/>
      <c r="W5" s="3"/>
      <c r="X5" s="3"/>
      <c r="Y5" s="3"/>
      <c r="Z5" s="3"/>
    </row>
    <row r="6" spans="1:26" ht="12.75">
      <c r="A6" s="5" t="s">
        <v>43</v>
      </c>
      <c r="B6" s="5">
        <v>2025</v>
      </c>
      <c r="C6" s="3"/>
      <c r="D6" s="3"/>
      <c r="E6" s="3"/>
      <c r="F6" s="3"/>
      <c r="G6" s="3"/>
      <c r="H6" s="3"/>
      <c r="I6" s="3"/>
      <c r="J6" s="3"/>
      <c r="K6" s="3"/>
      <c r="L6" s="3"/>
      <c r="M6" s="3"/>
      <c r="N6" s="3"/>
      <c r="O6" s="3"/>
      <c r="P6" s="3"/>
      <c r="Q6" s="3"/>
      <c r="R6" s="3"/>
      <c r="S6" s="3"/>
      <c r="T6" s="3"/>
      <c r="U6" s="3"/>
      <c r="V6" s="3"/>
      <c r="W6" s="3"/>
      <c r="X6" s="3"/>
      <c r="Y6" s="3"/>
      <c r="Z6" s="3"/>
    </row>
    <row r="7" spans="1:26" ht="12.75">
      <c r="A7" s="5" t="s">
        <v>44</v>
      </c>
      <c r="B7" s="5" t="s">
        <v>40</v>
      </c>
      <c r="C7" s="3"/>
      <c r="D7" s="3"/>
      <c r="E7" s="3"/>
      <c r="F7" s="3"/>
      <c r="G7" s="3"/>
      <c r="H7" s="3"/>
      <c r="I7" s="3"/>
      <c r="J7" s="3"/>
      <c r="K7" s="3"/>
      <c r="L7" s="3"/>
      <c r="M7" s="3"/>
      <c r="N7" s="3"/>
      <c r="O7" s="3"/>
      <c r="P7" s="3"/>
      <c r="Q7" s="3"/>
      <c r="R7" s="3"/>
      <c r="S7" s="3"/>
      <c r="T7" s="3"/>
      <c r="U7" s="3"/>
      <c r="V7" s="3"/>
      <c r="W7" s="3"/>
      <c r="X7" s="3"/>
      <c r="Y7" s="3"/>
      <c r="Z7" s="3"/>
    </row>
    <row r="8" spans="1:26" ht="12.75">
      <c r="A8" s="5" t="s">
        <v>45</v>
      </c>
      <c r="B8" s="5" t="s">
        <v>40</v>
      </c>
      <c r="C8" s="3"/>
      <c r="D8" s="3"/>
      <c r="E8" s="3"/>
      <c r="F8" s="3"/>
      <c r="G8" s="3"/>
      <c r="H8" s="3"/>
      <c r="I8" s="3"/>
      <c r="J8" s="3"/>
      <c r="K8" s="3"/>
      <c r="L8" s="3"/>
      <c r="M8" s="3"/>
      <c r="N8" s="3"/>
      <c r="O8" s="3"/>
      <c r="P8" s="3"/>
      <c r="Q8" s="3"/>
      <c r="R8" s="3"/>
      <c r="S8" s="3"/>
      <c r="T8" s="3"/>
      <c r="U8" s="3"/>
      <c r="V8" s="3"/>
      <c r="W8" s="3"/>
      <c r="X8" s="3"/>
      <c r="Y8" s="3"/>
      <c r="Z8" s="3"/>
    </row>
    <row r="9" spans="1:26" ht="12.75">
      <c r="A9" s="5" t="s">
        <v>46</v>
      </c>
      <c r="B9" s="5" t="s">
        <v>40</v>
      </c>
      <c r="C9" s="3"/>
      <c r="D9" s="3"/>
      <c r="E9" s="3"/>
      <c r="F9" s="3"/>
      <c r="G9" s="3"/>
      <c r="H9" s="3"/>
      <c r="I9" s="3"/>
      <c r="J9" s="3"/>
      <c r="K9" s="3"/>
      <c r="L9" s="3"/>
      <c r="M9" s="3"/>
      <c r="N9" s="3"/>
      <c r="O9" s="3"/>
      <c r="P9" s="3"/>
      <c r="Q9" s="3"/>
      <c r="R9" s="3"/>
      <c r="S9" s="3"/>
      <c r="T9" s="3"/>
      <c r="U9" s="3"/>
      <c r="V9" s="3"/>
      <c r="W9" s="3"/>
      <c r="X9" s="3"/>
      <c r="Y9" s="3"/>
      <c r="Z9" s="3"/>
    </row>
    <row r="10" spans="1:26" ht="12.75">
      <c r="A10" s="5" t="s">
        <v>47</v>
      </c>
      <c r="B10" s="5" t="s">
        <v>40</v>
      </c>
      <c r="C10" s="3"/>
      <c r="D10" s="3"/>
      <c r="E10" s="3"/>
      <c r="F10" s="3"/>
      <c r="G10" s="3"/>
      <c r="H10" s="3"/>
      <c r="I10" s="3"/>
      <c r="J10" s="3"/>
      <c r="K10" s="3"/>
      <c r="L10" s="3"/>
      <c r="M10" s="3"/>
      <c r="N10" s="3"/>
      <c r="O10" s="3"/>
      <c r="P10" s="3"/>
      <c r="Q10" s="3"/>
      <c r="R10" s="3"/>
      <c r="S10" s="3"/>
      <c r="T10" s="3"/>
      <c r="U10" s="3"/>
      <c r="V10" s="3"/>
      <c r="W10" s="3"/>
      <c r="X10" s="3"/>
      <c r="Y10" s="3"/>
      <c r="Z10" s="3"/>
    </row>
    <row r="11" spans="1:26" ht="12.75">
      <c r="A11" s="5" t="s">
        <v>48</v>
      </c>
      <c r="B11" s="5" t="s">
        <v>40</v>
      </c>
      <c r="C11" s="3"/>
      <c r="D11" s="3"/>
      <c r="E11" s="3"/>
      <c r="F11" s="3"/>
      <c r="G11" s="3"/>
      <c r="H11" s="3"/>
      <c r="I11" s="3"/>
      <c r="J11" s="3"/>
      <c r="K11" s="3"/>
      <c r="L11" s="3"/>
      <c r="M11" s="3"/>
      <c r="N11" s="3"/>
      <c r="O11" s="3"/>
      <c r="P11" s="3"/>
      <c r="Q11" s="3"/>
      <c r="R11" s="3"/>
      <c r="S11" s="3"/>
      <c r="T11" s="3"/>
      <c r="U11" s="3"/>
      <c r="V11" s="3"/>
      <c r="W11" s="3"/>
      <c r="X11" s="3"/>
      <c r="Y11" s="3"/>
      <c r="Z11" s="3"/>
    </row>
    <row r="12" spans="1:26" ht="12.75">
      <c r="A12" s="5" t="s">
        <v>49</v>
      </c>
      <c r="B12" s="5" t="s">
        <v>40</v>
      </c>
      <c r="C12" s="3"/>
      <c r="D12" s="3"/>
      <c r="E12" s="3"/>
      <c r="F12" s="3"/>
      <c r="G12" s="3"/>
      <c r="H12" s="3"/>
      <c r="I12" s="3"/>
      <c r="J12" s="3"/>
      <c r="K12" s="3"/>
      <c r="L12" s="3"/>
      <c r="M12" s="3"/>
      <c r="N12" s="3"/>
      <c r="O12" s="3"/>
      <c r="P12" s="3"/>
      <c r="Q12" s="3"/>
      <c r="R12" s="3"/>
      <c r="S12" s="3"/>
      <c r="T12" s="3"/>
      <c r="U12" s="3"/>
      <c r="V12" s="3"/>
      <c r="W12" s="3"/>
      <c r="X12" s="3"/>
      <c r="Y12" s="3"/>
      <c r="Z12" s="3"/>
    </row>
    <row r="13" spans="1:26" ht="12.75">
      <c r="A13" s="5" t="s">
        <v>50</v>
      </c>
      <c r="B13" s="5" t="s">
        <v>40</v>
      </c>
      <c r="C13" s="3"/>
      <c r="D13" s="3"/>
      <c r="E13" s="3"/>
      <c r="F13" s="3"/>
      <c r="G13" s="3"/>
      <c r="H13" s="3"/>
      <c r="I13" s="3"/>
      <c r="J13" s="3"/>
      <c r="K13" s="3"/>
      <c r="L13" s="3"/>
      <c r="M13" s="3"/>
      <c r="N13" s="3"/>
      <c r="O13" s="3"/>
      <c r="P13" s="3"/>
      <c r="Q13" s="3"/>
      <c r="R13" s="3"/>
      <c r="S13" s="3"/>
      <c r="T13" s="3"/>
      <c r="U13" s="3"/>
      <c r="V13" s="3"/>
      <c r="W13" s="3"/>
      <c r="X13" s="3"/>
      <c r="Y13" s="3"/>
      <c r="Z13" s="3"/>
    </row>
    <row r="14" spans="1:26" ht="12.7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2.7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2.7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2.7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AA1000"/>
  <sheetViews>
    <sheetView workbookViewId="0"/>
  </sheetViews>
  <sheetFormatPr defaultColWidth="12.5703125" defaultRowHeight="15" customHeight="1"/>
  <cols>
    <col min="1" max="3" width="12.5703125" customWidth="1"/>
    <col min="4" max="4" width="84.28515625" customWidth="1"/>
    <col min="5" max="5" width="7" customWidth="1"/>
    <col min="6" max="6" width="6.7109375" customWidth="1"/>
  </cols>
  <sheetData>
    <row r="1" spans="1:27" ht="12.75">
      <c r="A1" s="466"/>
      <c r="B1" s="285"/>
      <c r="C1" s="661"/>
      <c r="D1" s="285"/>
      <c r="E1" s="285"/>
      <c r="F1" s="285"/>
      <c r="G1" s="285"/>
      <c r="H1" s="285"/>
      <c r="I1" s="285"/>
      <c r="J1" s="285"/>
      <c r="K1" s="285"/>
      <c r="L1" s="285"/>
      <c r="M1" s="285"/>
      <c r="N1" s="131"/>
      <c r="O1" s="131"/>
      <c r="P1" s="131"/>
      <c r="Q1" s="131"/>
      <c r="R1" s="131"/>
      <c r="S1" s="131"/>
      <c r="T1" s="131"/>
      <c r="U1" s="131"/>
      <c r="V1" s="131"/>
      <c r="W1" s="131"/>
      <c r="X1" s="131"/>
      <c r="Y1" s="131"/>
      <c r="Z1" s="131"/>
      <c r="AA1" s="131"/>
    </row>
    <row r="2" spans="1:27">
      <c r="A2" s="285"/>
      <c r="B2" s="382" t="s">
        <v>1061</v>
      </c>
      <c r="C2" s="383" t="s">
        <v>903</v>
      </c>
      <c r="D2" s="382" t="s">
        <v>783</v>
      </c>
      <c r="E2" s="285"/>
      <c r="F2" s="285"/>
      <c r="G2" s="285"/>
      <c r="H2" s="285"/>
      <c r="I2" s="285"/>
      <c r="J2" s="285"/>
      <c r="K2" s="285"/>
      <c r="L2" s="285"/>
      <c r="M2" s="285"/>
      <c r="N2" s="131"/>
      <c r="O2" s="131"/>
      <c r="P2" s="131"/>
      <c r="Q2" s="131"/>
      <c r="R2" s="131"/>
      <c r="S2" s="131"/>
      <c r="T2" s="131"/>
      <c r="U2" s="131"/>
      <c r="V2" s="131"/>
      <c r="W2" s="131"/>
      <c r="X2" s="131"/>
      <c r="Y2" s="131"/>
      <c r="Z2" s="131"/>
      <c r="AA2" s="131"/>
    </row>
    <row r="3" spans="1:27">
      <c r="A3" s="384" t="s">
        <v>904</v>
      </c>
      <c r="B3" s="385"/>
      <c r="C3" s="661"/>
      <c r="D3" s="285"/>
      <c r="E3" s="285"/>
      <c r="F3" s="285"/>
      <c r="G3" s="285"/>
      <c r="H3" s="285"/>
      <c r="I3" s="285"/>
      <c r="J3" s="285"/>
      <c r="K3" s="285"/>
      <c r="L3" s="285"/>
      <c r="M3" s="285"/>
      <c r="N3" s="131"/>
      <c r="O3" s="131"/>
      <c r="P3" s="131"/>
      <c r="Q3" s="131"/>
      <c r="R3" s="131"/>
      <c r="S3" s="131"/>
      <c r="T3" s="131"/>
      <c r="U3" s="131"/>
      <c r="V3" s="131"/>
      <c r="W3" s="131"/>
      <c r="X3" s="131"/>
      <c r="Y3" s="131"/>
      <c r="Z3" s="131"/>
      <c r="AA3" s="131"/>
    </row>
    <row r="4" spans="1:27">
      <c r="A4" s="467" t="s">
        <v>1062</v>
      </c>
      <c r="B4" s="468"/>
      <c r="C4" s="661"/>
      <c r="D4" s="285"/>
      <c r="E4" s="285"/>
      <c r="F4" s="285"/>
      <c r="G4" s="285"/>
      <c r="H4" s="285"/>
      <c r="I4" s="285"/>
      <c r="J4" s="285"/>
      <c r="K4" s="285"/>
      <c r="L4" s="285"/>
      <c r="M4" s="285"/>
      <c r="N4" s="131"/>
      <c r="O4" s="131"/>
      <c r="P4" s="131"/>
      <c r="Q4" s="131"/>
      <c r="R4" s="131"/>
      <c r="S4" s="131"/>
      <c r="T4" s="131"/>
      <c r="U4" s="131"/>
      <c r="V4" s="131"/>
      <c r="W4" s="131"/>
      <c r="X4" s="131"/>
      <c r="Y4" s="131"/>
      <c r="Z4" s="131"/>
      <c r="AA4" s="131"/>
    </row>
    <row r="5" spans="1:27" ht="12.75">
      <c r="A5" s="285"/>
      <c r="B5" s="285"/>
      <c r="C5" s="661"/>
      <c r="D5" s="285"/>
      <c r="E5" s="285"/>
      <c r="F5" s="285"/>
      <c r="G5" s="285"/>
      <c r="H5" s="285"/>
      <c r="I5" s="363"/>
      <c r="J5" s="363"/>
      <c r="K5" s="363"/>
      <c r="L5" s="363"/>
      <c r="M5" s="285"/>
      <c r="N5" s="131"/>
      <c r="O5" s="131"/>
      <c r="P5" s="131"/>
      <c r="Q5" s="131"/>
      <c r="R5" s="131"/>
      <c r="S5" s="131"/>
      <c r="T5" s="131"/>
      <c r="U5" s="131"/>
      <c r="V5" s="131"/>
      <c r="W5" s="131"/>
      <c r="X5" s="131"/>
      <c r="Y5" s="131"/>
      <c r="Z5" s="131"/>
      <c r="AA5" s="131"/>
    </row>
    <row r="6" spans="1:27" ht="12.75">
      <c r="A6" s="349" t="s">
        <v>0</v>
      </c>
      <c r="B6" s="389" t="s">
        <v>907</v>
      </c>
      <c r="C6" s="390" t="s">
        <v>164</v>
      </c>
      <c r="D6" s="391" t="s">
        <v>57</v>
      </c>
      <c r="E6" s="389" t="s">
        <v>908</v>
      </c>
      <c r="F6" s="389" t="s">
        <v>1384</v>
      </c>
      <c r="G6" s="389" t="s">
        <v>981</v>
      </c>
      <c r="H6" s="391" t="s">
        <v>168</v>
      </c>
      <c r="I6" s="831"/>
      <c r="J6" s="813"/>
      <c r="K6" s="813"/>
      <c r="L6" s="814"/>
      <c r="M6" s="285"/>
      <c r="N6" s="131"/>
      <c r="O6" s="131"/>
      <c r="P6" s="131"/>
      <c r="Q6" s="131"/>
      <c r="R6" s="131"/>
      <c r="S6" s="131"/>
      <c r="T6" s="131"/>
      <c r="U6" s="131"/>
      <c r="V6" s="131"/>
      <c r="W6" s="131"/>
      <c r="X6" s="131"/>
      <c r="Y6" s="131"/>
      <c r="Z6" s="131"/>
      <c r="AA6" s="131"/>
    </row>
    <row r="7" spans="1:27" ht="12.75">
      <c r="A7" s="361"/>
      <c r="B7" s="367"/>
      <c r="C7" s="375"/>
      <c r="D7" s="207"/>
      <c r="E7" s="207"/>
      <c r="F7" s="207"/>
      <c r="G7" s="207"/>
      <c r="H7" s="302"/>
      <c r="I7" s="301"/>
      <c r="J7" s="301"/>
      <c r="K7" s="301"/>
      <c r="L7" s="302"/>
      <c r="M7" s="285"/>
      <c r="N7" s="131"/>
      <c r="O7" s="131"/>
      <c r="P7" s="131"/>
      <c r="Q7" s="131"/>
      <c r="R7" s="131"/>
      <c r="S7" s="131"/>
      <c r="T7" s="131"/>
      <c r="U7" s="131"/>
      <c r="V7" s="131"/>
      <c r="W7" s="131"/>
      <c r="X7" s="131"/>
      <c r="Y7" s="131"/>
      <c r="Z7" s="131"/>
      <c r="AA7" s="131"/>
    </row>
    <row r="8" spans="1:27" ht="12.75">
      <c r="A8" s="361"/>
      <c r="B8" s="367"/>
      <c r="C8" s="375">
        <v>0.625</v>
      </c>
      <c r="D8" s="207" t="s">
        <v>1385</v>
      </c>
      <c r="E8" s="207"/>
      <c r="F8" s="207"/>
      <c r="G8" s="207"/>
      <c r="H8" s="302"/>
      <c r="I8" s="301"/>
      <c r="J8" s="301"/>
      <c r="K8" s="301"/>
      <c r="L8" s="302"/>
      <c r="M8" s="285"/>
      <c r="N8" s="131"/>
      <c r="O8" s="131"/>
      <c r="P8" s="131"/>
      <c r="Q8" s="131"/>
      <c r="R8" s="131"/>
      <c r="S8" s="131"/>
      <c r="T8" s="131"/>
      <c r="U8" s="131"/>
      <c r="V8" s="131"/>
      <c r="W8" s="131"/>
      <c r="X8" s="131"/>
      <c r="Y8" s="131"/>
      <c r="Z8" s="131"/>
      <c r="AA8" s="131"/>
    </row>
    <row r="9" spans="1:27" ht="12.75">
      <c r="A9" s="831"/>
      <c r="B9" s="814"/>
      <c r="C9" s="375"/>
      <c r="D9" s="207" t="s">
        <v>1065</v>
      </c>
      <c r="E9" s="207"/>
      <c r="F9" s="207"/>
      <c r="G9" s="207"/>
      <c r="H9" s="302"/>
      <c r="I9" s="301"/>
      <c r="J9" s="301"/>
      <c r="K9" s="301"/>
      <c r="L9" s="302"/>
      <c r="M9" s="285"/>
      <c r="N9" s="131"/>
      <c r="O9" s="131"/>
      <c r="P9" s="131"/>
      <c r="Q9" s="131"/>
      <c r="R9" s="131"/>
      <c r="S9" s="131"/>
      <c r="T9" s="131"/>
      <c r="U9" s="131"/>
      <c r="V9" s="131"/>
      <c r="W9" s="131"/>
      <c r="X9" s="131"/>
      <c r="Y9" s="131"/>
      <c r="Z9" s="131"/>
      <c r="AA9" s="131"/>
    </row>
    <row r="10" spans="1:27" ht="12.75">
      <c r="A10" s="662"/>
      <c r="B10" s="308" t="s">
        <v>912</v>
      </c>
      <c r="C10" s="663" t="s">
        <v>1386</v>
      </c>
      <c r="D10" s="396" t="s">
        <v>1387</v>
      </c>
      <c r="E10" s="302"/>
      <c r="F10" s="302"/>
      <c r="G10" s="302"/>
      <c r="H10" s="207"/>
      <c r="I10" s="207"/>
      <c r="J10" s="207"/>
      <c r="K10" s="207"/>
      <c r="L10" s="207"/>
      <c r="M10" s="131"/>
      <c r="N10" s="131"/>
      <c r="O10" s="131"/>
      <c r="P10" s="131"/>
      <c r="Q10" s="131"/>
      <c r="R10" s="131"/>
      <c r="S10" s="131"/>
      <c r="T10" s="131"/>
      <c r="U10" s="131"/>
      <c r="V10" s="131"/>
      <c r="W10" s="131"/>
      <c r="X10" s="131"/>
      <c r="Y10" s="131"/>
      <c r="Z10" s="131"/>
      <c r="AA10" s="131"/>
    </row>
    <row r="11" spans="1:27" ht="12.75">
      <c r="A11" s="368">
        <v>43895</v>
      </c>
      <c r="B11" s="369" t="s">
        <v>907</v>
      </c>
      <c r="C11" s="397" t="s">
        <v>1066</v>
      </c>
      <c r="D11" s="302" t="s">
        <v>1388</v>
      </c>
      <c r="E11" s="308" t="s">
        <v>1389</v>
      </c>
      <c r="F11" s="302"/>
      <c r="G11" s="302"/>
      <c r="H11" s="207"/>
      <c r="I11" s="207"/>
      <c r="J11" s="207"/>
      <c r="K11" s="207"/>
      <c r="L11" s="207"/>
      <c r="M11" s="131"/>
      <c r="N11" s="131"/>
      <c r="O11" s="131"/>
      <c r="P11" s="131"/>
      <c r="Q11" s="131"/>
      <c r="R11" s="131"/>
      <c r="S11" s="131"/>
      <c r="T11" s="131"/>
      <c r="U11" s="131"/>
      <c r="V11" s="131"/>
      <c r="W11" s="131"/>
      <c r="X11" s="131"/>
      <c r="Y11" s="131"/>
      <c r="Z11" s="131"/>
      <c r="AA11" s="131"/>
    </row>
    <row r="12" spans="1:27" ht="12.75">
      <c r="A12" s="349"/>
      <c r="B12" s="302"/>
      <c r="C12" s="375">
        <v>0.75</v>
      </c>
      <c r="D12" s="207" t="s">
        <v>1390</v>
      </c>
      <c r="E12" s="207"/>
      <c r="F12" s="207"/>
      <c r="G12" s="207"/>
      <c r="H12" s="302"/>
      <c r="I12" s="207"/>
      <c r="J12" s="207"/>
      <c r="K12" s="207"/>
      <c r="L12" s="207"/>
      <c r="M12" s="131"/>
      <c r="N12" s="131"/>
      <c r="O12" s="131"/>
      <c r="P12" s="131"/>
      <c r="Q12" s="131"/>
      <c r="R12" s="131"/>
      <c r="S12" s="131"/>
      <c r="T12" s="131"/>
      <c r="U12" s="131"/>
      <c r="V12" s="131"/>
      <c r="W12" s="131"/>
      <c r="X12" s="131"/>
      <c r="Y12" s="131"/>
      <c r="Z12" s="131"/>
      <c r="AA12" s="131"/>
    </row>
    <row r="13" spans="1:27" ht="12.75">
      <c r="A13" s="349"/>
      <c r="B13" s="302"/>
      <c r="C13" s="375">
        <v>0.66666666666666663</v>
      </c>
      <c r="D13" s="207" t="s">
        <v>1391</v>
      </c>
      <c r="E13" s="308"/>
      <c r="F13" s="308"/>
      <c r="G13" s="308"/>
      <c r="H13" s="664"/>
      <c r="I13" s="308"/>
      <c r="J13" s="207"/>
      <c r="K13" s="207"/>
      <c r="L13" s="207"/>
      <c r="M13" s="131"/>
      <c r="N13" s="131"/>
      <c r="O13" s="131"/>
      <c r="P13" s="131"/>
      <c r="Q13" s="131"/>
      <c r="R13" s="131"/>
      <c r="S13" s="131"/>
      <c r="T13" s="131"/>
      <c r="U13" s="131"/>
      <c r="V13" s="131"/>
      <c r="W13" s="131"/>
      <c r="X13" s="131"/>
      <c r="Y13" s="131"/>
      <c r="Z13" s="131"/>
      <c r="AA13" s="131"/>
    </row>
    <row r="14" spans="1:27" ht="12.75">
      <c r="A14" s="349"/>
      <c r="B14" s="302"/>
      <c r="C14" s="360">
        <v>0.75</v>
      </c>
      <c r="D14" s="207" t="s">
        <v>1392</v>
      </c>
      <c r="E14" s="308" t="s">
        <v>1393</v>
      </c>
      <c r="F14" s="308"/>
      <c r="G14" s="308" t="s">
        <v>1072</v>
      </c>
      <c r="H14" s="475" t="s">
        <v>924</v>
      </c>
      <c r="I14" s="308"/>
      <c r="J14" s="207"/>
      <c r="K14" s="207"/>
      <c r="L14" s="207"/>
      <c r="M14" s="131"/>
      <c r="N14" s="131"/>
      <c r="O14" s="131"/>
      <c r="P14" s="131"/>
      <c r="Q14" s="131"/>
      <c r="R14" s="131"/>
      <c r="S14" s="131"/>
      <c r="T14" s="131"/>
      <c r="U14" s="131"/>
      <c r="V14" s="131"/>
      <c r="W14" s="131"/>
      <c r="X14" s="131"/>
      <c r="Y14" s="131"/>
      <c r="Z14" s="131"/>
      <c r="AA14" s="131"/>
    </row>
    <row r="15" spans="1:27" ht="12.75">
      <c r="A15" s="349"/>
      <c r="B15" s="302"/>
      <c r="C15" s="375">
        <v>0.77083333333333337</v>
      </c>
      <c r="D15" s="302" t="s">
        <v>1080</v>
      </c>
      <c r="E15" s="207"/>
      <c r="F15" s="207"/>
      <c r="G15" s="207"/>
      <c r="H15" s="396"/>
      <c r="I15" s="207"/>
      <c r="J15" s="207"/>
      <c r="K15" s="207"/>
      <c r="L15" s="207"/>
      <c r="M15" s="131"/>
      <c r="N15" s="131"/>
      <c r="O15" s="131"/>
      <c r="P15" s="131"/>
      <c r="Q15" s="131"/>
      <c r="R15" s="131"/>
      <c r="S15" s="131"/>
      <c r="T15" s="131"/>
      <c r="U15" s="131"/>
      <c r="V15" s="131"/>
      <c r="W15" s="131"/>
      <c r="X15" s="131"/>
      <c r="Y15" s="131"/>
      <c r="Z15" s="131"/>
      <c r="AA15" s="131"/>
    </row>
    <row r="16" spans="1:27" ht="12.75">
      <c r="A16" s="349"/>
      <c r="B16" s="302"/>
      <c r="C16" s="665">
        <v>0.79166666666666663</v>
      </c>
      <c r="D16" s="666" t="s">
        <v>1394</v>
      </c>
      <c r="E16" s="667" t="s">
        <v>929</v>
      </c>
      <c r="F16" s="256"/>
      <c r="G16" s="297"/>
      <c r="H16" s="668" t="s">
        <v>930</v>
      </c>
      <c r="I16" s="442"/>
      <c r="J16" s="207"/>
      <c r="K16" s="207"/>
      <c r="L16" s="207"/>
      <c r="M16" s="131"/>
      <c r="N16" s="131"/>
      <c r="O16" s="131"/>
      <c r="P16" s="131"/>
      <c r="Q16" s="131"/>
      <c r="R16" s="131"/>
      <c r="S16" s="131"/>
      <c r="T16" s="131"/>
      <c r="U16" s="131"/>
      <c r="V16" s="131"/>
      <c r="W16" s="131"/>
      <c r="X16" s="131"/>
      <c r="Y16" s="131"/>
      <c r="Z16" s="131"/>
      <c r="AA16" s="131"/>
    </row>
    <row r="17" spans="1:27" ht="12.75">
      <c r="A17" s="349"/>
      <c r="B17" s="302"/>
      <c r="C17" s="665">
        <v>0.8125</v>
      </c>
      <c r="D17" s="297" t="s">
        <v>1395</v>
      </c>
      <c r="E17" s="207"/>
      <c r="F17" s="207"/>
      <c r="G17" s="207"/>
      <c r="H17" s="396"/>
      <c r="I17" s="207"/>
      <c r="J17" s="207"/>
      <c r="K17" s="207"/>
      <c r="L17" s="207"/>
      <c r="M17" s="131"/>
      <c r="N17" s="131"/>
      <c r="O17" s="131"/>
      <c r="P17" s="131"/>
      <c r="Q17" s="131"/>
      <c r="R17" s="131"/>
      <c r="S17" s="131"/>
      <c r="T17" s="131"/>
      <c r="U17" s="131"/>
      <c r="V17" s="131"/>
      <c r="W17" s="131"/>
      <c r="X17" s="131"/>
      <c r="Y17" s="131"/>
      <c r="Z17" s="131"/>
      <c r="AA17" s="131"/>
    </row>
    <row r="18" spans="1:27" ht="12.75">
      <c r="A18" s="349"/>
      <c r="B18" s="302"/>
      <c r="C18" s="360">
        <v>0.83333333333333337</v>
      </c>
      <c r="D18" s="207" t="s">
        <v>932</v>
      </c>
      <c r="E18" s="207"/>
      <c r="F18" s="207"/>
      <c r="G18" s="207"/>
      <c r="H18" s="475" t="s">
        <v>933</v>
      </c>
      <c r="I18" s="207"/>
      <c r="J18" s="207"/>
      <c r="K18" s="207"/>
      <c r="L18" s="207"/>
      <c r="M18" s="131"/>
      <c r="N18" s="131"/>
      <c r="O18" s="131"/>
      <c r="P18" s="131"/>
      <c r="Q18" s="131"/>
      <c r="R18" s="131"/>
      <c r="S18" s="131"/>
      <c r="T18" s="131"/>
      <c r="U18" s="131"/>
      <c r="V18" s="131"/>
      <c r="W18" s="131"/>
      <c r="X18" s="131"/>
      <c r="Y18" s="131"/>
      <c r="Z18" s="131"/>
      <c r="AA18" s="131"/>
    </row>
    <row r="19" spans="1:27" ht="12.75">
      <c r="A19" s="349"/>
      <c r="B19" s="302"/>
      <c r="C19" s="375"/>
      <c r="D19" s="207" t="s">
        <v>934</v>
      </c>
      <c r="E19" s="302"/>
      <c r="F19" s="302"/>
      <c r="G19" s="302"/>
      <c r="H19" s="207"/>
      <c r="I19" s="207"/>
      <c r="J19" s="207"/>
      <c r="K19" s="207"/>
      <c r="L19" s="207"/>
      <c r="M19" s="131"/>
      <c r="N19" s="131"/>
      <c r="O19" s="131"/>
      <c r="P19" s="131"/>
      <c r="Q19" s="131"/>
      <c r="R19" s="131"/>
      <c r="S19" s="131"/>
      <c r="T19" s="131"/>
      <c r="U19" s="131"/>
      <c r="V19" s="131"/>
      <c r="W19" s="131"/>
      <c r="X19" s="131"/>
      <c r="Y19" s="131"/>
      <c r="Z19" s="131"/>
      <c r="AA19" s="131"/>
    </row>
    <row r="20" spans="1:27" ht="12.75">
      <c r="A20" s="349"/>
      <c r="B20" s="302"/>
      <c r="C20" s="375">
        <v>0.91666666666666663</v>
      </c>
      <c r="D20" s="207" t="s">
        <v>936</v>
      </c>
      <c r="E20" s="302"/>
      <c r="F20" s="302"/>
      <c r="G20" s="302"/>
      <c r="H20" s="396"/>
      <c r="I20" s="207"/>
      <c r="J20" s="207"/>
      <c r="K20" s="207"/>
      <c r="L20" s="207"/>
      <c r="M20" s="131"/>
      <c r="N20" s="131"/>
      <c r="O20" s="131"/>
      <c r="P20" s="131"/>
      <c r="Q20" s="131"/>
      <c r="R20" s="131"/>
      <c r="S20" s="131"/>
      <c r="T20" s="131"/>
      <c r="U20" s="131"/>
      <c r="V20" s="131"/>
      <c r="W20" s="131"/>
      <c r="X20" s="131"/>
      <c r="Y20" s="131"/>
      <c r="Z20" s="131"/>
      <c r="AA20" s="131"/>
    </row>
    <row r="21" spans="1:27" ht="15.75" customHeight="1">
      <c r="A21" s="404" t="s">
        <v>1396</v>
      </c>
      <c r="B21" s="302"/>
      <c r="C21" s="669"/>
      <c r="D21" s="308" t="s">
        <v>1397</v>
      </c>
      <c r="E21" s="302"/>
      <c r="F21" s="302"/>
      <c r="G21" s="302"/>
      <c r="H21" s="207"/>
      <c r="I21" s="207"/>
      <c r="J21" s="207"/>
      <c r="K21" s="207"/>
      <c r="L21" s="207"/>
      <c r="M21" s="131"/>
      <c r="N21" s="131"/>
      <c r="O21" s="131"/>
      <c r="P21" s="131"/>
      <c r="Q21" s="131"/>
      <c r="R21" s="131"/>
      <c r="S21" s="131"/>
      <c r="T21" s="131"/>
      <c r="U21" s="131"/>
      <c r="V21" s="131"/>
      <c r="W21" s="131"/>
      <c r="X21" s="131"/>
      <c r="Y21" s="131"/>
      <c r="Z21" s="131"/>
      <c r="AA21" s="131"/>
    </row>
    <row r="22" spans="1:27" ht="15.75" customHeight="1">
      <c r="A22" s="349"/>
      <c r="B22" s="302"/>
      <c r="C22" s="375"/>
      <c r="D22" s="207"/>
      <c r="E22" s="176"/>
      <c r="F22" s="176"/>
      <c r="G22" s="207"/>
      <c r="H22" s="302"/>
      <c r="I22" s="207"/>
      <c r="J22" s="207"/>
      <c r="K22" s="207"/>
      <c r="L22" s="207"/>
      <c r="M22" s="131"/>
      <c r="N22" s="131"/>
      <c r="O22" s="131"/>
      <c r="P22" s="131"/>
      <c r="Q22" s="131"/>
      <c r="R22" s="131"/>
      <c r="S22" s="131"/>
      <c r="T22" s="131"/>
      <c r="U22" s="131"/>
      <c r="V22" s="131"/>
      <c r="W22" s="131"/>
      <c r="X22" s="131"/>
      <c r="Y22" s="131"/>
      <c r="Z22" s="131"/>
      <c r="AA22" s="131"/>
    </row>
    <row r="23" spans="1:27" ht="15.75" customHeight="1">
      <c r="A23" s="368">
        <v>43896</v>
      </c>
      <c r="B23" s="369" t="s">
        <v>1081</v>
      </c>
      <c r="C23" s="375">
        <v>0.29166666666666669</v>
      </c>
      <c r="D23" s="207" t="s">
        <v>1398</v>
      </c>
      <c r="E23" s="176"/>
      <c r="F23" s="176"/>
      <c r="G23" s="207"/>
      <c r="H23" s="323"/>
      <c r="I23" s="207"/>
      <c r="J23" s="207"/>
      <c r="K23" s="207"/>
      <c r="L23" s="207"/>
      <c r="M23" s="131"/>
      <c r="N23" s="131"/>
      <c r="O23" s="131"/>
      <c r="P23" s="131"/>
      <c r="Q23" s="131"/>
      <c r="R23" s="131"/>
      <c r="S23" s="131"/>
      <c r="T23" s="131"/>
      <c r="U23" s="131"/>
      <c r="V23" s="131"/>
      <c r="W23" s="131"/>
      <c r="X23" s="131"/>
      <c r="Y23" s="131"/>
      <c r="Z23" s="131"/>
      <c r="AA23" s="131"/>
    </row>
    <row r="24" spans="1:27" ht="15.75" customHeight="1">
      <c r="A24" s="361"/>
      <c r="B24" s="207"/>
      <c r="C24" s="375">
        <v>0.3125</v>
      </c>
      <c r="D24" s="207" t="s">
        <v>830</v>
      </c>
      <c r="E24" s="176"/>
      <c r="F24" s="176"/>
      <c r="G24" s="207"/>
      <c r="H24" s="207"/>
      <c r="I24" s="207"/>
      <c r="J24" s="207"/>
      <c r="K24" s="207"/>
      <c r="L24" s="207"/>
      <c r="M24" s="131"/>
      <c r="N24" s="131"/>
      <c r="O24" s="131"/>
      <c r="P24" s="131"/>
      <c r="Q24" s="131"/>
      <c r="R24" s="131"/>
      <c r="S24" s="131"/>
      <c r="T24" s="131"/>
      <c r="U24" s="131"/>
      <c r="V24" s="131"/>
      <c r="W24" s="131"/>
      <c r="X24" s="131"/>
      <c r="Y24" s="131"/>
      <c r="Z24" s="131"/>
      <c r="AA24" s="131"/>
    </row>
    <row r="25" spans="1:27" ht="15.75" customHeight="1">
      <c r="A25" s="361"/>
      <c r="B25" s="207"/>
      <c r="C25" s="375">
        <v>0.33333333333333331</v>
      </c>
      <c r="D25" s="207" t="s">
        <v>941</v>
      </c>
      <c r="E25" s="207" t="s">
        <v>942</v>
      </c>
      <c r="F25" s="207"/>
      <c r="G25" s="207"/>
      <c r="H25" s="405" t="s">
        <v>1084</v>
      </c>
      <c r="I25" s="207"/>
      <c r="J25" s="207"/>
      <c r="K25" s="207"/>
      <c r="L25" s="207"/>
      <c r="M25" s="131"/>
      <c r="N25" s="131"/>
      <c r="O25" s="131"/>
      <c r="P25" s="131"/>
      <c r="Q25" s="131"/>
      <c r="R25" s="131"/>
      <c r="S25" s="131"/>
      <c r="T25" s="131"/>
      <c r="U25" s="131"/>
      <c r="V25" s="131"/>
      <c r="W25" s="131"/>
      <c r="X25" s="131"/>
      <c r="Y25" s="131"/>
      <c r="Z25" s="131"/>
      <c r="AA25" s="131"/>
    </row>
    <row r="26" spans="1:27" ht="15.75" customHeight="1">
      <c r="A26" s="361"/>
      <c r="B26" s="207"/>
      <c r="C26" s="375">
        <v>0.33333333333333331</v>
      </c>
      <c r="D26" s="308" t="s">
        <v>944</v>
      </c>
      <c r="E26" s="207"/>
      <c r="F26" s="207"/>
      <c r="G26" s="207"/>
      <c r="H26" s="207"/>
      <c r="I26" s="207"/>
      <c r="J26" s="207"/>
      <c r="K26" s="207"/>
      <c r="L26" s="207"/>
      <c r="M26" s="131"/>
      <c r="N26" s="131"/>
      <c r="O26" s="131"/>
      <c r="P26" s="131"/>
      <c r="Q26" s="131"/>
      <c r="R26" s="131"/>
      <c r="S26" s="131"/>
      <c r="T26" s="131"/>
      <c r="U26" s="131"/>
      <c r="V26" s="131"/>
      <c r="W26" s="131"/>
      <c r="X26" s="131"/>
      <c r="Y26" s="131"/>
      <c r="Z26" s="131"/>
      <c r="AA26" s="131"/>
    </row>
    <row r="27" spans="1:27" ht="15.75" customHeight="1">
      <c r="A27" s="361"/>
      <c r="B27" s="207"/>
      <c r="C27" s="375">
        <v>0.5</v>
      </c>
      <c r="D27" s="670" t="s">
        <v>945</v>
      </c>
      <c r="E27" s="207"/>
      <c r="F27" s="207">
        <v>35</v>
      </c>
      <c r="G27" s="207"/>
      <c r="H27" s="207"/>
      <c r="I27" s="207"/>
      <c r="J27" s="207"/>
      <c r="K27" s="207"/>
      <c r="L27" s="207"/>
      <c r="M27" s="131"/>
      <c r="N27" s="131"/>
      <c r="O27" s="131"/>
      <c r="P27" s="131"/>
      <c r="Q27" s="131"/>
      <c r="R27" s="131"/>
      <c r="S27" s="131"/>
      <c r="T27" s="131"/>
      <c r="U27" s="131"/>
      <c r="V27" s="131"/>
      <c r="W27" s="131"/>
      <c r="X27" s="131"/>
      <c r="Y27" s="131"/>
      <c r="Z27" s="131"/>
      <c r="AA27" s="131"/>
    </row>
    <row r="28" spans="1:27" ht="15.75" customHeight="1">
      <c r="A28" s="411" t="s">
        <v>950</v>
      </c>
      <c r="B28" s="207"/>
      <c r="C28" s="671" t="s">
        <v>951</v>
      </c>
      <c r="D28" s="302" t="s">
        <v>1399</v>
      </c>
      <c r="E28" s="207" t="s">
        <v>953</v>
      </c>
      <c r="F28" s="207"/>
      <c r="G28" s="207"/>
      <c r="H28" s="176"/>
      <c r="I28" s="207"/>
      <c r="J28" s="207"/>
      <c r="K28" s="207"/>
      <c r="L28" s="207"/>
      <c r="M28" s="131"/>
      <c r="N28" s="131"/>
      <c r="O28" s="131"/>
      <c r="P28" s="131"/>
      <c r="Q28" s="131"/>
      <c r="R28" s="131"/>
      <c r="S28" s="131"/>
      <c r="T28" s="131"/>
      <c r="U28" s="131"/>
      <c r="V28" s="131"/>
      <c r="W28" s="131"/>
      <c r="X28" s="131"/>
      <c r="Y28" s="131"/>
      <c r="Z28" s="131"/>
      <c r="AA28" s="131"/>
    </row>
    <row r="29" spans="1:27" ht="15.75" customHeight="1">
      <c r="A29" s="361"/>
      <c r="B29" s="207"/>
      <c r="C29" s="375">
        <v>0.6875</v>
      </c>
      <c r="D29" s="412" t="s">
        <v>846</v>
      </c>
      <c r="E29" s="207"/>
      <c r="F29" s="308"/>
      <c r="G29" s="308" t="s">
        <v>1355</v>
      </c>
      <c r="H29" s="308"/>
      <c r="I29" s="207"/>
      <c r="J29" s="207"/>
      <c r="K29" s="207"/>
      <c r="L29" s="207"/>
      <c r="M29" s="131"/>
      <c r="N29" s="131"/>
      <c r="O29" s="131"/>
      <c r="P29" s="131"/>
      <c r="Q29" s="131"/>
      <c r="R29" s="131"/>
      <c r="S29" s="131"/>
      <c r="T29" s="131"/>
      <c r="U29" s="131"/>
      <c r="V29" s="131"/>
      <c r="W29" s="131"/>
      <c r="X29" s="131"/>
      <c r="Y29" s="131"/>
      <c r="Z29" s="131"/>
      <c r="AA29" s="131"/>
    </row>
    <row r="30" spans="1:27" ht="15.75" customHeight="1">
      <c r="A30" s="361"/>
      <c r="B30" s="207"/>
      <c r="C30" s="375">
        <v>0.70833333333333337</v>
      </c>
      <c r="D30" s="412" t="s">
        <v>1093</v>
      </c>
      <c r="E30" s="207"/>
      <c r="F30" s="207"/>
      <c r="G30" s="207"/>
      <c r="H30" s="207"/>
      <c r="I30" s="207"/>
      <c r="J30" s="207"/>
      <c r="K30" s="207"/>
      <c r="L30" s="207"/>
      <c r="M30" s="131"/>
      <c r="N30" s="131"/>
      <c r="O30" s="131"/>
      <c r="P30" s="131"/>
      <c r="Q30" s="131"/>
      <c r="R30" s="131"/>
      <c r="S30" s="131"/>
      <c r="T30" s="131"/>
      <c r="U30" s="131"/>
      <c r="V30" s="131"/>
      <c r="W30" s="131"/>
      <c r="X30" s="131"/>
      <c r="Y30" s="131"/>
      <c r="Z30" s="131"/>
      <c r="AA30" s="131"/>
    </row>
    <row r="31" spans="1:27" ht="15.75" customHeight="1">
      <c r="A31" s="361"/>
      <c r="B31" s="207"/>
      <c r="C31" s="375">
        <v>0.70833333333333337</v>
      </c>
      <c r="D31" s="412" t="s">
        <v>956</v>
      </c>
      <c r="E31" s="207"/>
      <c r="F31" s="207"/>
      <c r="G31" s="207"/>
      <c r="H31" s="207"/>
      <c r="I31" s="207"/>
      <c r="J31" s="207"/>
      <c r="K31" s="207"/>
      <c r="L31" s="207"/>
      <c r="M31" s="131"/>
      <c r="N31" s="131"/>
      <c r="O31" s="131"/>
      <c r="P31" s="131"/>
      <c r="Q31" s="131"/>
      <c r="R31" s="131"/>
      <c r="S31" s="131"/>
      <c r="T31" s="131"/>
      <c r="U31" s="131"/>
      <c r="V31" s="131"/>
      <c r="W31" s="131"/>
      <c r="X31" s="131"/>
      <c r="Y31" s="131"/>
      <c r="Z31" s="131"/>
      <c r="AA31" s="131"/>
    </row>
    <row r="32" spans="1:27" ht="15.75" customHeight="1">
      <c r="A32" s="361"/>
      <c r="B32" s="207"/>
      <c r="C32" s="375">
        <v>0.72916666666666663</v>
      </c>
      <c r="D32" s="302" t="s">
        <v>853</v>
      </c>
      <c r="E32" s="207"/>
      <c r="F32" s="207"/>
      <c r="G32" s="207"/>
      <c r="H32" s="207"/>
      <c r="I32" s="207"/>
      <c r="J32" s="207"/>
      <c r="K32" s="207"/>
      <c r="L32" s="207"/>
      <c r="M32" s="131"/>
      <c r="N32" s="131"/>
      <c r="O32" s="131"/>
      <c r="P32" s="131"/>
      <c r="Q32" s="131"/>
      <c r="R32" s="131"/>
      <c r="S32" s="131"/>
      <c r="T32" s="131"/>
      <c r="U32" s="131"/>
      <c r="V32" s="131"/>
      <c r="W32" s="131"/>
      <c r="X32" s="131"/>
      <c r="Y32" s="131"/>
      <c r="Z32" s="131"/>
      <c r="AA32" s="131"/>
    </row>
    <row r="33" spans="1:27" ht="15.75" customHeight="1">
      <c r="A33" s="361"/>
      <c r="B33" s="207"/>
      <c r="C33" s="375">
        <v>0.75</v>
      </c>
      <c r="D33" s="302" t="s">
        <v>958</v>
      </c>
      <c r="E33" s="207"/>
      <c r="F33" s="207"/>
      <c r="G33" s="207"/>
      <c r="H33" s="207"/>
      <c r="I33" s="207"/>
      <c r="J33" s="207"/>
      <c r="K33" s="207"/>
      <c r="L33" s="207"/>
      <c r="M33" s="131"/>
      <c r="N33" s="131"/>
      <c r="O33" s="131"/>
      <c r="P33" s="131"/>
      <c r="Q33" s="131"/>
      <c r="R33" s="131"/>
      <c r="S33" s="131"/>
      <c r="T33" s="131"/>
      <c r="U33" s="131"/>
      <c r="V33" s="131"/>
      <c r="W33" s="131"/>
      <c r="X33" s="131"/>
      <c r="Y33" s="131"/>
      <c r="Z33" s="131"/>
      <c r="AA33" s="131"/>
    </row>
    <row r="34" spans="1:27" ht="15.75" customHeight="1">
      <c r="A34" s="361"/>
      <c r="B34" s="207"/>
      <c r="C34" s="375">
        <v>0.77083333333333337</v>
      </c>
      <c r="D34" s="302" t="s">
        <v>959</v>
      </c>
      <c r="E34" s="207"/>
      <c r="F34" s="207"/>
      <c r="G34" s="207"/>
      <c r="H34" s="207"/>
      <c r="I34" s="207"/>
      <c r="J34" s="207"/>
      <c r="K34" s="207"/>
      <c r="L34" s="207"/>
      <c r="M34" s="131"/>
      <c r="N34" s="131"/>
      <c r="O34" s="131"/>
      <c r="P34" s="131"/>
      <c r="Q34" s="131"/>
      <c r="R34" s="131"/>
      <c r="S34" s="131"/>
      <c r="T34" s="131"/>
      <c r="U34" s="131"/>
      <c r="V34" s="131"/>
      <c r="W34" s="131"/>
      <c r="X34" s="131"/>
      <c r="Y34" s="131"/>
      <c r="Z34" s="131"/>
      <c r="AA34" s="131"/>
    </row>
    <row r="35" spans="1:27" ht="15.75" customHeight="1">
      <c r="A35" s="416"/>
      <c r="B35" s="415"/>
      <c r="C35" s="375">
        <v>0.8125</v>
      </c>
      <c r="D35" s="207" t="s">
        <v>856</v>
      </c>
      <c r="E35" s="207"/>
      <c r="F35" s="207"/>
      <c r="G35" s="207"/>
      <c r="H35" s="207"/>
      <c r="I35" s="207"/>
      <c r="J35" s="207"/>
      <c r="K35" s="207"/>
      <c r="L35" s="207"/>
      <c r="M35" s="131"/>
      <c r="N35" s="131"/>
      <c r="O35" s="131"/>
      <c r="P35" s="131"/>
      <c r="Q35" s="131"/>
      <c r="R35" s="131"/>
      <c r="S35" s="131"/>
      <c r="T35" s="131"/>
      <c r="U35" s="131"/>
      <c r="V35" s="131"/>
      <c r="W35" s="131"/>
      <c r="X35" s="131"/>
      <c r="Y35" s="131"/>
      <c r="Z35" s="131"/>
      <c r="AA35" s="131"/>
    </row>
    <row r="36" spans="1:27" ht="15.75" customHeight="1">
      <c r="A36" s="417" t="s">
        <v>1400</v>
      </c>
      <c r="B36" s="418"/>
      <c r="C36" s="375">
        <v>0.82291666666666663</v>
      </c>
      <c r="D36" s="207" t="s">
        <v>1286</v>
      </c>
      <c r="E36" s="207"/>
      <c r="F36" s="207"/>
      <c r="G36" s="207"/>
      <c r="H36" s="207"/>
      <c r="I36" s="207"/>
      <c r="J36" s="207"/>
      <c r="K36" s="207"/>
      <c r="L36" s="207"/>
      <c r="M36" s="131"/>
      <c r="N36" s="131"/>
      <c r="O36" s="131"/>
      <c r="P36" s="131"/>
      <c r="Q36" s="131"/>
      <c r="R36" s="131"/>
      <c r="S36" s="131"/>
      <c r="T36" s="131"/>
      <c r="U36" s="131"/>
      <c r="V36" s="131"/>
      <c r="W36" s="131"/>
      <c r="X36" s="131"/>
      <c r="Y36" s="131"/>
      <c r="Z36" s="131"/>
      <c r="AA36" s="131"/>
    </row>
    <row r="37" spans="1:27" ht="15.75" customHeight="1">
      <c r="A37" s="361"/>
      <c r="B37" s="207"/>
      <c r="C37" s="375">
        <v>0.83333333333333337</v>
      </c>
      <c r="D37" s="207" t="s">
        <v>859</v>
      </c>
      <c r="E37" s="207"/>
      <c r="F37" s="207"/>
      <c r="G37" s="207"/>
      <c r="H37" s="207"/>
      <c r="I37" s="207"/>
      <c r="J37" s="207"/>
      <c r="K37" s="207"/>
      <c r="L37" s="207"/>
      <c r="M37" s="131"/>
      <c r="N37" s="131"/>
      <c r="O37" s="131"/>
      <c r="P37" s="131"/>
      <c r="Q37" s="131"/>
      <c r="R37" s="131"/>
      <c r="S37" s="131"/>
      <c r="T37" s="131"/>
      <c r="U37" s="131"/>
      <c r="V37" s="131"/>
      <c r="W37" s="131"/>
      <c r="X37" s="131"/>
      <c r="Y37" s="131"/>
      <c r="Z37" s="131"/>
      <c r="AA37" s="131"/>
    </row>
    <row r="38" spans="1:27" ht="15.75" customHeight="1">
      <c r="A38" s="419"/>
      <c r="B38" s="207"/>
      <c r="C38" s="375"/>
      <c r="D38" s="207"/>
      <c r="E38" s="207"/>
      <c r="F38" s="207"/>
      <c r="G38" s="207"/>
      <c r="H38" s="207"/>
      <c r="I38" s="207"/>
      <c r="J38" s="207"/>
      <c r="K38" s="207"/>
      <c r="L38" s="207"/>
      <c r="M38" s="131"/>
      <c r="N38" s="131"/>
      <c r="O38" s="131"/>
      <c r="P38" s="131"/>
      <c r="Q38" s="131"/>
      <c r="R38" s="131"/>
      <c r="S38" s="131"/>
      <c r="T38" s="131"/>
      <c r="U38" s="131"/>
      <c r="V38" s="131"/>
      <c r="W38" s="131"/>
      <c r="X38" s="131"/>
      <c r="Y38" s="131"/>
      <c r="Z38" s="131"/>
      <c r="AA38" s="131"/>
    </row>
    <row r="39" spans="1:27" ht="15.75" customHeight="1">
      <c r="A39" s="368">
        <v>43897</v>
      </c>
      <c r="B39" s="369" t="s">
        <v>1100</v>
      </c>
      <c r="C39" s="375">
        <v>0.28125</v>
      </c>
      <c r="D39" s="207" t="s">
        <v>861</v>
      </c>
      <c r="E39" s="207"/>
      <c r="F39" s="207"/>
      <c r="G39" s="207"/>
      <c r="H39" s="207"/>
      <c r="I39" s="207"/>
      <c r="J39" s="207"/>
      <c r="K39" s="207"/>
      <c r="L39" s="207"/>
      <c r="M39" s="131"/>
      <c r="N39" s="131"/>
      <c r="O39" s="131"/>
      <c r="P39" s="131"/>
      <c r="Q39" s="131"/>
      <c r="R39" s="131"/>
      <c r="S39" s="131"/>
      <c r="T39" s="131"/>
      <c r="U39" s="131"/>
      <c r="V39" s="131"/>
      <c r="W39" s="131"/>
      <c r="X39" s="131"/>
      <c r="Y39" s="131"/>
      <c r="Z39" s="131"/>
      <c r="AA39" s="131"/>
    </row>
    <row r="40" spans="1:27" ht="15.75" customHeight="1">
      <c r="A40" s="420" t="s">
        <v>863</v>
      </c>
      <c r="B40" s="302"/>
      <c r="C40" s="375">
        <v>0.29166666666666669</v>
      </c>
      <c r="D40" s="207" t="s">
        <v>864</v>
      </c>
      <c r="E40" s="207"/>
      <c r="F40" s="207"/>
      <c r="G40" s="207"/>
      <c r="H40" s="207" t="s">
        <v>862</v>
      </c>
      <c r="I40" s="207"/>
      <c r="J40" s="207"/>
      <c r="K40" s="207"/>
      <c r="L40" s="207"/>
      <c r="M40" s="131"/>
      <c r="N40" s="131"/>
      <c r="O40" s="131"/>
      <c r="P40" s="131"/>
      <c r="Q40" s="131"/>
      <c r="R40" s="131"/>
      <c r="S40" s="131"/>
      <c r="T40" s="131"/>
      <c r="U40" s="131"/>
      <c r="V40" s="131"/>
      <c r="W40" s="131"/>
      <c r="X40" s="131"/>
      <c r="Y40" s="131"/>
      <c r="Z40" s="131"/>
      <c r="AA40" s="131"/>
    </row>
    <row r="41" spans="1:27" ht="15.75" customHeight="1">
      <c r="A41" s="348"/>
      <c r="B41" s="302"/>
      <c r="C41" s="375">
        <v>0.3125</v>
      </c>
      <c r="D41" s="207" t="s">
        <v>865</v>
      </c>
      <c r="E41" s="176"/>
      <c r="F41" s="176"/>
      <c r="G41" s="176"/>
      <c r="H41" s="207"/>
      <c r="I41" s="207"/>
      <c r="J41" s="207"/>
      <c r="K41" s="207"/>
      <c r="L41" s="207"/>
      <c r="M41" s="131"/>
      <c r="N41" s="131"/>
      <c r="O41" s="131"/>
      <c r="P41" s="131"/>
      <c r="Q41" s="131"/>
      <c r="R41" s="131"/>
      <c r="S41" s="131"/>
      <c r="T41" s="131"/>
      <c r="U41" s="131"/>
      <c r="V41" s="131"/>
      <c r="W41" s="131"/>
      <c r="X41" s="131"/>
      <c r="Y41" s="131"/>
      <c r="Z41" s="131"/>
      <c r="AA41" s="131"/>
    </row>
    <row r="42" spans="1:27" ht="15.75" customHeight="1">
      <c r="A42" s="349"/>
      <c r="B42" s="302"/>
      <c r="C42" s="375">
        <v>0.33333333333333331</v>
      </c>
      <c r="D42" s="207" t="s">
        <v>866</v>
      </c>
      <c r="E42" s="176"/>
      <c r="F42" s="176"/>
      <c r="G42" s="176" t="s">
        <v>1034</v>
      </c>
      <c r="H42" s="207"/>
      <c r="I42" s="207"/>
      <c r="J42" s="207"/>
      <c r="K42" s="207"/>
      <c r="L42" s="207"/>
      <c r="M42" s="131"/>
      <c r="N42" s="131"/>
      <c r="O42" s="131"/>
      <c r="P42" s="131"/>
      <c r="Q42" s="131"/>
      <c r="R42" s="131"/>
      <c r="S42" s="131"/>
      <c r="T42" s="131"/>
      <c r="U42" s="131"/>
      <c r="V42" s="131"/>
      <c r="W42" s="131"/>
      <c r="X42" s="131"/>
      <c r="Y42" s="131"/>
      <c r="Z42" s="131"/>
      <c r="AA42" s="131"/>
    </row>
    <row r="43" spans="1:27" ht="15.75" customHeight="1">
      <c r="A43" s="349"/>
      <c r="B43" s="302"/>
      <c r="C43" s="672">
        <v>0.375</v>
      </c>
      <c r="D43" s="207" t="s">
        <v>867</v>
      </c>
      <c r="E43" s="176"/>
      <c r="F43" s="176"/>
      <c r="G43" s="176"/>
      <c r="H43" s="207"/>
      <c r="I43" s="207"/>
      <c r="J43" s="207"/>
      <c r="K43" s="207"/>
      <c r="L43" s="207"/>
      <c r="M43" s="131"/>
      <c r="N43" s="131"/>
      <c r="O43" s="131"/>
      <c r="P43" s="131"/>
      <c r="Q43" s="131"/>
      <c r="R43" s="131"/>
      <c r="S43" s="131"/>
      <c r="T43" s="131"/>
      <c r="U43" s="131"/>
      <c r="V43" s="131"/>
      <c r="W43" s="131"/>
      <c r="X43" s="131"/>
      <c r="Y43" s="131"/>
      <c r="Z43" s="131"/>
      <c r="AA43" s="131"/>
    </row>
    <row r="44" spans="1:27" ht="15.75" customHeight="1">
      <c r="A44" s="349"/>
      <c r="B44" s="302"/>
      <c r="C44" s="672">
        <v>0.39583333333333331</v>
      </c>
      <c r="D44" s="207" t="s">
        <v>868</v>
      </c>
      <c r="E44" s="207"/>
      <c r="F44" s="207"/>
      <c r="G44" s="207"/>
      <c r="H44" s="207"/>
      <c r="I44" s="207"/>
      <c r="J44" s="207"/>
      <c r="K44" s="207"/>
      <c r="L44" s="207"/>
      <c r="M44" s="131"/>
      <c r="N44" s="131"/>
      <c r="O44" s="131"/>
      <c r="P44" s="131"/>
      <c r="Q44" s="131"/>
      <c r="R44" s="131"/>
      <c r="S44" s="131"/>
      <c r="T44" s="131"/>
      <c r="U44" s="131"/>
      <c r="V44" s="131"/>
      <c r="W44" s="131"/>
      <c r="X44" s="131"/>
      <c r="Y44" s="131"/>
      <c r="Z44" s="131"/>
      <c r="AA44" s="131"/>
    </row>
    <row r="45" spans="1:27" ht="15.75" customHeight="1">
      <c r="A45" s="349"/>
      <c r="B45" s="302"/>
      <c r="C45" s="673">
        <v>0.45833333333333331</v>
      </c>
      <c r="D45" s="308" t="s">
        <v>869</v>
      </c>
      <c r="E45" s="207"/>
      <c r="F45" s="207"/>
      <c r="G45" s="207"/>
      <c r="H45" s="207"/>
      <c r="I45" s="207"/>
      <c r="J45" s="207"/>
      <c r="K45" s="207"/>
      <c r="L45" s="207"/>
      <c r="M45" s="131"/>
      <c r="N45" s="131"/>
      <c r="O45" s="131"/>
      <c r="P45" s="131"/>
      <c r="Q45" s="131"/>
      <c r="R45" s="131"/>
      <c r="S45" s="131"/>
      <c r="T45" s="131"/>
      <c r="U45" s="131"/>
      <c r="V45" s="131"/>
      <c r="W45" s="131"/>
      <c r="X45" s="131"/>
      <c r="Y45" s="131"/>
      <c r="Z45" s="131"/>
      <c r="AA45" s="131"/>
    </row>
    <row r="46" spans="1:27" ht="15.75" customHeight="1">
      <c r="A46" s="361"/>
      <c r="B46" s="207"/>
      <c r="C46" s="375"/>
      <c r="D46" s="207" t="s">
        <v>1401</v>
      </c>
      <c r="E46" s="285"/>
      <c r="F46" s="285"/>
      <c r="G46" s="285"/>
      <c r="H46" s="207"/>
      <c r="I46" s="207"/>
      <c r="J46" s="207"/>
      <c r="K46" s="207"/>
      <c r="L46" s="207"/>
      <c r="M46" s="131"/>
      <c r="N46" s="131"/>
      <c r="O46" s="131"/>
      <c r="P46" s="131"/>
      <c r="Q46" s="131"/>
      <c r="R46" s="131"/>
      <c r="S46" s="131"/>
      <c r="T46" s="131"/>
      <c r="U46" s="131"/>
      <c r="V46" s="131"/>
      <c r="W46" s="131"/>
      <c r="X46" s="131"/>
      <c r="Y46" s="131"/>
      <c r="Z46" s="131"/>
      <c r="AA46" s="131"/>
    </row>
    <row r="47" spans="1:27" ht="15.75" customHeight="1">
      <c r="A47" s="361"/>
      <c r="B47" s="207"/>
      <c r="C47" s="375"/>
      <c r="D47" s="207" t="s">
        <v>1401</v>
      </c>
      <c r="E47" s="285"/>
      <c r="F47" s="285"/>
      <c r="G47" s="285"/>
      <c r="H47" s="207"/>
      <c r="I47" s="207"/>
      <c r="J47" s="207"/>
      <c r="K47" s="207"/>
      <c r="L47" s="207"/>
      <c r="M47" s="131"/>
      <c r="N47" s="131"/>
      <c r="O47" s="131"/>
      <c r="P47" s="131"/>
      <c r="Q47" s="131"/>
      <c r="R47" s="131"/>
      <c r="S47" s="131"/>
      <c r="T47" s="131"/>
      <c r="U47" s="131"/>
      <c r="V47" s="131"/>
      <c r="W47" s="131"/>
      <c r="X47" s="131"/>
      <c r="Y47" s="131"/>
      <c r="Z47" s="131"/>
      <c r="AA47" s="131"/>
    </row>
    <row r="48" spans="1:27" ht="15.75" customHeight="1">
      <c r="A48" s="361"/>
      <c r="B48" s="207"/>
      <c r="C48" s="375"/>
      <c r="D48" s="207" t="s">
        <v>1401</v>
      </c>
      <c r="E48" s="285"/>
      <c r="F48" s="285"/>
      <c r="G48" s="285"/>
      <c r="H48" s="207"/>
      <c r="I48" s="207"/>
      <c r="J48" s="207"/>
      <c r="K48" s="207"/>
      <c r="L48" s="207"/>
      <c r="M48" s="131"/>
      <c r="N48" s="131"/>
      <c r="O48" s="131"/>
      <c r="P48" s="131"/>
      <c r="Q48" s="131"/>
      <c r="R48" s="131"/>
      <c r="S48" s="131"/>
      <c r="T48" s="131"/>
      <c r="U48" s="131"/>
      <c r="V48" s="131"/>
      <c r="W48" s="131"/>
      <c r="X48" s="131"/>
      <c r="Y48" s="131"/>
      <c r="Z48" s="131"/>
      <c r="AA48" s="131"/>
    </row>
    <row r="49" spans="1:27" ht="15.75" customHeight="1">
      <c r="A49" s="361"/>
      <c r="B49" s="207"/>
      <c r="C49" s="375">
        <v>0.47916666666666669</v>
      </c>
      <c r="D49" s="207" t="s">
        <v>873</v>
      </c>
      <c r="E49" s="285"/>
      <c r="F49" s="285"/>
      <c r="G49" s="285"/>
      <c r="H49" s="207"/>
      <c r="I49" s="207"/>
      <c r="J49" s="207"/>
      <c r="K49" s="207"/>
      <c r="L49" s="207"/>
      <c r="M49" s="131"/>
      <c r="N49" s="131"/>
      <c r="O49" s="131"/>
      <c r="P49" s="131"/>
      <c r="Q49" s="131"/>
      <c r="R49" s="131"/>
      <c r="S49" s="131"/>
      <c r="T49" s="131"/>
      <c r="U49" s="131"/>
      <c r="V49" s="131"/>
      <c r="W49" s="131"/>
      <c r="X49" s="131"/>
      <c r="Y49" s="131"/>
      <c r="Z49" s="131"/>
      <c r="AA49" s="131"/>
    </row>
    <row r="50" spans="1:27" ht="15.75" customHeight="1">
      <c r="A50" s="361"/>
      <c r="B50" s="207"/>
      <c r="C50" s="375">
        <v>0.5625</v>
      </c>
      <c r="D50" s="207" t="s">
        <v>874</v>
      </c>
      <c r="E50" s="207"/>
      <c r="F50" s="207"/>
      <c r="G50" s="207"/>
      <c r="H50" s="302"/>
      <c r="I50" s="207"/>
      <c r="J50" s="207"/>
      <c r="K50" s="207"/>
      <c r="L50" s="207"/>
      <c r="M50" s="131"/>
      <c r="N50" s="131"/>
      <c r="O50" s="131"/>
      <c r="P50" s="131"/>
      <c r="Q50" s="131"/>
      <c r="R50" s="131"/>
      <c r="S50" s="131"/>
      <c r="T50" s="131"/>
      <c r="U50" s="131"/>
      <c r="V50" s="131"/>
      <c r="W50" s="131"/>
      <c r="X50" s="131"/>
      <c r="Y50" s="131"/>
      <c r="Z50" s="131"/>
      <c r="AA50" s="131"/>
    </row>
    <row r="51" spans="1:27" ht="15.75" customHeight="1">
      <c r="A51" s="361"/>
      <c r="B51" s="207"/>
      <c r="C51" s="413" t="s">
        <v>875</v>
      </c>
      <c r="D51" s="207" t="s">
        <v>876</v>
      </c>
      <c r="E51" s="285"/>
      <c r="F51" s="285"/>
      <c r="G51" s="285"/>
      <c r="H51" s="302"/>
      <c r="I51" s="207"/>
      <c r="J51" s="207"/>
      <c r="K51" s="207"/>
      <c r="L51" s="207"/>
      <c r="M51" s="131"/>
      <c r="N51" s="131"/>
      <c r="O51" s="131"/>
      <c r="P51" s="131"/>
      <c r="Q51" s="131"/>
      <c r="R51" s="131"/>
      <c r="S51" s="131"/>
      <c r="T51" s="131"/>
      <c r="U51" s="131"/>
      <c r="V51" s="131"/>
      <c r="W51" s="131"/>
      <c r="X51" s="131"/>
      <c r="Y51" s="131"/>
      <c r="Z51" s="131"/>
      <c r="AA51" s="131"/>
    </row>
    <row r="52" spans="1:27" ht="15.75" customHeight="1">
      <c r="A52" s="361"/>
      <c r="B52" s="207"/>
      <c r="C52" s="375">
        <v>0.72916666666666663</v>
      </c>
      <c r="D52" s="207" t="s">
        <v>1402</v>
      </c>
      <c r="E52" s="207"/>
      <c r="F52" s="207"/>
      <c r="G52" s="207"/>
      <c r="H52" s="302"/>
      <c r="I52" s="207"/>
      <c r="J52" s="207"/>
      <c r="K52" s="207"/>
      <c r="L52" s="207"/>
      <c r="M52" s="131"/>
      <c r="N52" s="131"/>
      <c r="O52" s="131"/>
      <c r="P52" s="131"/>
      <c r="Q52" s="131"/>
      <c r="R52" s="131"/>
      <c r="S52" s="131"/>
      <c r="T52" s="131"/>
      <c r="U52" s="131"/>
      <c r="V52" s="131"/>
      <c r="W52" s="131"/>
      <c r="X52" s="131"/>
      <c r="Y52" s="131"/>
      <c r="Z52" s="131"/>
      <c r="AA52" s="131"/>
    </row>
    <row r="53" spans="1:27" ht="15.75" customHeight="1">
      <c r="A53" s="363"/>
      <c r="B53" s="302"/>
      <c r="C53" s="375">
        <v>0.82291666666666663</v>
      </c>
      <c r="D53" s="207" t="s">
        <v>878</v>
      </c>
      <c r="E53" s="131" t="s">
        <v>968</v>
      </c>
      <c r="F53" s="131"/>
      <c r="G53" s="207"/>
      <c r="H53" s="207"/>
      <c r="I53" s="207"/>
      <c r="J53" s="207"/>
      <c r="K53" s="207"/>
      <c r="L53" s="207"/>
      <c r="M53" s="131"/>
      <c r="N53" s="131"/>
      <c r="O53" s="131"/>
      <c r="P53" s="131"/>
      <c r="Q53" s="131"/>
      <c r="R53" s="131"/>
      <c r="S53" s="131"/>
      <c r="T53" s="131"/>
      <c r="U53" s="131"/>
      <c r="V53" s="131"/>
      <c r="W53" s="131"/>
      <c r="X53" s="131"/>
      <c r="Y53" s="131"/>
      <c r="Z53" s="131"/>
      <c r="AA53" s="131"/>
    </row>
    <row r="54" spans="1:27" ht="15.75" customHeight="1">
      <c r="A54" s="423" t="s">
        <v>879</v>
      </c>
      <c r="B54" s="302"/>
      <c r="C54" s="375">
        <v>0.82291666666666663</v>
      </c>
      <c r="D54" s="365" t="s">
        <v>969</v>
      </c>
      <c r="E54" s="131"/>
      <c r="F54" s="131"/>
      <c r="G54" s="207"/>
      <c r="H54" s="207"/>
      <c r="I54" s="207"/>
      <c r="J54" s="207"/>
      <c r="K54" s="207"/>
      <c r="L54" s="207"/>
      <c r="M54" s="131"/>
      <c r="N54" s="131"/>
      <c r="O54" s="131"/>
      <c r="P54" s="131"/>
      <c r="Q54" s="131"/>
      <c r="R54" s="131"/>
      <c r="S54" s="131"/>
      <c r="T54" s="131"/>
      <c r="U54" s="131"/>
      <c r="V54" s="131"/>
      <c r="W54" s="131"/>
      <c r="X54" s="131"/>
      <c r="Y54" s="131"/>
      <c r="Z54" s="131"/>
      <c r="AA54" s="131"/>
    </row>
    <row r="55" spans="1:27" ht="15.75" customHeight="1">
      <c r="A55" s="323"/>
      <c r="B55" s="207"/>
      <c r="C55" s="375">
        <v>0.83333333333333337</v>
      </c>
      <c r="D55" s="365" t="s">
        <v>859</v>
      </c>
      <c r="E55" s="131"/>
      <c r="F55" s="131"/>
      <c r="G55" s="207"/>
      <c r="H55" s="207"/>
      <c r="I55" s="207"/>
      <c r="J55" s="207"/>
      <c r="K55" s="207"/>
      <c r="L55" s="207"/>
      <c r="M55" s="131"/>
      <c r="N55" s="131"/>
      <c r="O55" s="131"/>
      <c r="P55" s="131"/>
      <c r="Q55" s="131"/>
      <c r="R55" s="131"/>
      <c r="S55" s="131"/>
      <c r="T55" s="131"/>
      <c r="U55" s="131"/>
      <c r="V55" s="131"/>
      <c r="W55" s="131"/>
      <c r="X55" s="131"/>
      <c r="Y55" s="131"/>
      <c r="Z55" s="131"/>
      <c r="AA55" s="131"/>
    </row>
    <row r="56" spans="1:27" ht="15.75" customHeight="1">
      <c r="A56" s="349"/>
      <c r="B56" s="302"/>
      <c r="C56" s="375"/>
      <c r="D56" s="207"/>
      <c r="E56" s="207"/>
      <c r="F56" s="207"/>
      <c r="G56" s="207"/>
      <c r="H56" s="207"/>
      <c r="I56" s="207"/>
      <c r="J56" s="207"/>
      <c r="K56" s="207"/>
      <c r="L56" s="207"/>
      <c r="M56" s="131"/>
      <c r="N56" s="131"/>
      <c r="O56" s="131"/>
      <c r="P56" s="131"/>
      <c r="Q56" s="131"/>
      <c r="R56" s="131"/>
      <c r="S56" s="131"/>
      <c r="T56" s="131"/>
      <c r="U56" s="131"/>
      <c r="V56" s="131"/>
      <c r="W56" s="131"/>
      <c r="X56" s="131"/>
      <c r="Y56" s="131"/>
      <c r="Z56" s="131"/>
      <c r="AA56" s="131"/>
    </row>
    <row r="57" spans="1:27" ht="15.75" customHeight="1">
      <c r="A57" s="368">
        <v>43898</v>
      </c>
      <c r="B57" s="369" t="s">
        <v>1106</v>
      </c>
      <c r="C57" s="375">
        <v>0.28125</v>
      </c>
      <c r="D57" s="207" t="s">
        <v>882</v>
      </c>
      <c r="E57" s="207"/>
      <c r="F57" s="207"/>
      <c r="G57" s="207"/>
      <c r="H57" s="207"/>
      <c r="I57" s="207"/>
      <c r="J57" s="207"/>
      <c r="K57" s="207"/>
      <c r="L57" s="207"/>
      <c r="M57" s="131"/>
      <c r="N57" s="131"/>
      <c r="O57" s="131"/>
      <c r="P57" s="131"/>
      <c r="Q57" s="131"/>
      <c r="R57" s="131"/>
      <c r="S57" s="131"/>
      <c r="T57" s="131"/>
      <c r="U57" s="131"/>
      <c r="V57" s="131"/>
      <c r="W57" s="131"/>
      <c r="X57" s="131"/>
      <c r="Y57" s="131"/>
      <c r="Z57" s="131"/>
      <c r="AA57" s="131"/>
    </row>
    <row r="58" spans="1:27" ht="15.75" customHeight="1">
      <c r="A58" s="420" t="s">
        <v>883</v>
      </c>
      <c r="B58" s="285"/>
      <c r="C58" s="375">
        <v>0.29166666666666669</v>
      </c>
      <c r="D58" s="207" t="s">
        <v>864</v>
      </c>
      <c r="E58" s="207"/>
      <c r="F58" s="207"/>
      <c r="G58" s="207"/>
      <c r="H58" s="207"/>
      <c r="I58" s="207"/>
      <c r="J58" s="207"/>
      <c r="K58" s="207"/>
      <c r="L58" s="207"/>
      <c r="M58" s="131"/>
      <c r="N58" s="131"/>
      <c r="O58" s="131"/>
      <c r="P58" s="131"/>
      <c r="Q58" s="131"/>
      <c r="R58" s="131"/>
      <c r="S58" s="131"/>
      <c r="T58" s="131"/>
      <c r="U58" s="131"/>
      <c r="V58" s="131"/>
      <c r="W58" s="131"/>
      <c r="X58" s="131"/>
      <c r="Y58" s="131"/>
      <c r="Z58" s="131"/>
      <c r="AA58" s="131"/>
    </row>
    <row r="59" spans="1:27" ht="15.75" customHeight="1">
      <c r="A59" s="348"/>
      <c r="B59" s="285"/>
      <c r="C59" s="375">
        <v>0.3125</v>
      </c>
      <c r="D59" s="207" t="s">
        <v>1403</v>
      </c>
      <c r="E59" s="207"/>
      <c r="F59" s="207"/>
      <c r="G59" s="207"/>
      <c r="H59" s="207"/>
      <c r="I59" s="207"/>
      <c r="J59" s="207"/>
      <c r="K59" s="207"/>
      <c r="L59" s="207"/>
      <c r="M59" s="131"/>
      <c r="N59" s="131"/>
      <c r="O59" s="131"/>
      <c r="P59" s="131"/>
      <c r="Q59" s="131"/>
      <c r="R59" s="131"/>
      <c r="S59" s="131"/>
      <c r="T59" s="131"/>
      <c r="U59" s="131"/>
      <c r="V59" s="131"/>
      <c r="W59" s="131"/>
      <c r="X59" s="131"/>
      <c r="Y59" s="131"/>
      <c r="Z59" s="131"/>
      <c r="AA59" s="131"/>
    </row>
    <row r="60" spans="1:27" ht="15.75" customHeight="1">
      <c r="A60" s="349"/>
      <c r="B60" s="302"/>
      <c r="C60" s="375">
        <v>0.33333333333333331</v>
      </c>
      <c r="D60" s="207" t="s">
        <v>866</v>
      </c>
      <c r="E60" s="207"/>
      <c r="F60" s="207"/>
      <c r="G60" s="207"/>
      <c r="H60" s="207"/>
      <c r="I60" s="207"/>
      <c r="J60" s="207"/>
      <c r="K60" s="207"/>
      <c r="L60" s="207"/>
      <c r="M60" s="131"/>
      <c r="N60" s="131"/>
      <c r="O60" s="131"/>
      <c r="P60" s="131"/>
      <c r="Q60" s="131"/>
      <c r="R60" s="131"/>
      <c r="S60" s="131"/>
      <c r="T60" s="131"/>
      <c r="U60" s="131"/>
      <c r="V60" s="131"/>
      <c r="W60" s="131"/>
      <c r="X60" s="131"/>
      <c r="Y60" s="131"/>
      <c r="Z60" s="131"/>
      <c r="AA60" s="131"/>
    </row>
    <row r="61" spans="1:27" ht="15.75" customHeight="1">
      <c r="A61" s="361"/>
      <c r="B61" s="207"/>
      <c r="C61" s="375">
        <v>0.375</v>
      </c>
      <c r="D61" s="207" t="s">
        <v>869</v>
      </c>
      <c r="E61" s="207"/>
      <c r="F61" s="207"/>
      <c r="G61" s="207"/>
      <c r="H61" s="207"/>
      <c r="I61" s="207"/>
      <c r="J61" s="207"/>
      <c r="K61" s="207"/>
      <c r="L61" s="207"/>
      <c r="M61" s="131"/>
      <c r="N61" s="131"/>
      <c r="O61" s="131"/>
      <c r="P61" s="131"/>
      <c r="Q61" s="131"/>
      <c r="R61" s="131"/>
      <c r="S61" s="131"/>
      <c r="T61" s="131"/>
      <c r="U61" s="131"/>
      <c r="V61" s="131"/>
      <c r="W61" s="131"/>
      <c r="X61" s="131"/>
      <c r="Y61" s="131"/>
      <c r="Z61" s="131"/>
      <c r="AA61" s="131"/>
    </row>
    <row r="62" spans="1:27" ht="15.75" customHeight="1">
      <c r="A62" s="380"/>
      <c r="B62" s="207"/>
      <c r="C62" s="669"/>
      <c r="D62" s="371" t="s">
        <v>1404</v>
      </c>
      <c r="E62" s="207"/>
      <c r="F62" s="207"/>
      <c r="G62" s="207"/>
      <c r="H62" s="207"/>
      <c r="I62" s="207"/>
      <c r="J62" s="207"/>
      <c r="K62" s="207"/>
      <c r="L62" s="207"/>
      <c r="M62" s="131"/>
      <c r="N62" s="131"/>
      <c r="O62" s="131"/>
      <c r="P62" s="131"/>
      <c r="Q62" s="131"/>
      <c r="R62" s="131"/>
      <c r="S62" s="131"/>
      <c r="T62" s="131"/>
      <c r="U62" s="131"/>
      <c r="V62" s="131"/>
      <c r="W62" s="131"/>
      <c r="X62" s="131"/>
      <c r="Y62" s="131"/>
      <c r="Z62" s="131"/>
      <c r="AA62" s="131"/>
    </row>
    <row r="63" spans="1:27" ht="15.75" customHeight="1">
      <c r="A63" s="380"/>
      <c r="B63" s="207"/>
      <c r="C63" s="669"/>
      <c r="D63" s="207" t="s">
        <v>1401</v>
      </c>
      <c r="E63" s="207"/>
      <c r="F63" s="207"/>
      <c r="G63" s="207"/>
      <c r="H63" s="207"/>
      <c r="I63" s="207"/>
      <c r="J63" s="207"/>
      <c r="K63" s="207"/>
      <c r="L63" s="207"/>
      <c r="M63" s="131"/>
      <c r="N63" s="131"/>
      <c r="O63" s="131"/>
      <c r="P63" s="131"/>
      <c r="Q63" s="131"/>
      <c r="R63" s="131"/>
      <c r="S63" s="131"/>
      <c r="T63" s="131"/>
      <c r="U63" s="131"/>
      <c r="V63" s="131"/>
      <c r="W63" s="131"/>
      <c r="X63" s="131"/>
      <c r="Y63" s="131"/>
      <c r="Z63" s="131"/>
      <c r="AA63" s="131"/>
    </row>
    <row r="64" spans="1:27" ht="15.75" customHeight="1">
      <c r="A64" s="380"/>
      <c r="B64" s="207"/>
      <c r="C64" s="669"/>
      <c r="D64" s="207" t="s">
        <v>1401</v>
      </c>
      <c r="E64" s="207"/>
      <c r="F64" s="207"/>
      <c r="G64" s="207"/>
      <c r="H64" s="207"/>
      <c r="I64" s="207"/>
      <c r="J64" s="207"/>
      <c r="K64" s="207"/>
      <c r="L64" s="207"/>
      <c r="M64" s="131"/>
      <c r="N64" s="131"/>
      <c r="O64" s="131"/>
      <c r="P64" s="131"/>
      <c r="Q64" s="131"/>
      <c r="R64" s="131"/>
      <c r="S64" s="131"/>
      <c r="T64" s="131"/>
      <c r="U64" s="131"/>
      <c r="V64" s="131"/>
      <c r="W64" s="131"/>
      <c r="X64" s="131"/>
      <c r="Y64" s="131"/>
      <c r="Z64" s="131"/>
      <c r="AA64" s="131"/>
    </row>
    <row r="65" spans="1:27" ht="15.75" customHeight="1">
      <c r="A65" s="380"/>
      <c r="B65" s="207"/>
      <c r="C65" s="413" t="s">
        <v>887</v>
      </c>
      <c r="D65" s="207" t="s">
        <v>888</v>
      </c>
      <c r="E65" s="207"/>
      <c r="F65" s="207"/>
      <c r="G65" s="207"/>
      <c r="H65" s="207"/>
      <c r="I65" s="207"/>
      <c r="J65" s="207"/>
      <c r="K65" s="207"/>
      <c r="L65" s="207"/>
      <c r="M65" s="131"/>
      <c r="N65" s="131"/>
      <c r="O65" s="131"/>
      <c r="P65" s="131"/>
      <c r="Q65" s="131"/>
      <c r="R65" s="131"/>
      <c r="S65" s="131"/>
      <c r="T65" s="131"/>
      <c r="U65" s="131"/>
      <c r="V65" s="131"/>
      <c r="W65" s="131"/>
      <c r="X65" s="131"/>
      <c r="Y65" s="131"/>
      <c r="Z65" s="131"/>
      <c r="AA65" s="131"/>
    </row>
    <row r="66" spans="1:27" ht="15.75" customHeight="1">
      <c r="A66" s="380"/>
      <c r="B66" s="207"/>
      <c r="C66" s="375">
        <v>0.4375</v>
      </c>
      <c r="D66" s="365" t="s">
        <v>889</v>
      </c>
      <c r="E66" s="207"/>
      <c r="F66" s="207"/>
      <c r="G66" s="207"/>
      <c r="H66" s="207"/>
      <c r="I66" s="207"/>
      <c r="J66" s="207"/>
      <c r="K66" s="207"/>
      <c r="L66" s="207"/>
      <c r="M66" s="131"/>
      <c r="N66" s="131"/>
      <c r="O66" s="131"/>
      <c r="P66" s="131"/>
      <c r="Q66" s="131"/>
      <c r="R66" s="131"/>
      <c r="S66" s="131"/>
      <c r="T66" s="131"/>
      <c r="U66" s="131"/>
      <c r="V66" s="131"/>
      <c r="W66" s="131"/>
      <c r="X66" s="131"/>
      <c r="Y66" s="131"/>
      <c r="Z66" s="131"/>
      <c r="AA66" s="131"/>
    </row>
    <row r="67" spans="1:27" ht="15.75" customHeight="1">
      <c r="A67" s="361"/>
      <c r="B67" s="367"/>
      <c r="C67" s="375">
        <v>0.47916666666666669</v>
      </c>
      <c r="D67" s="207" t="s">
        <v>892</v>
      </c>
      <c r="E67" s="207"/>
      <c r="F67" s="207"/>
      <c r="G67" s="207"/>
      <c r="H67" s="207"/>
      <c r="I67" s="207"/>
      <c r="J67" s="207"/>
      <c r="K67" s="207"/>
      <c r="L67" s="207"/>
      <c r="M67" s="131"/>
      <c r="N67" s="131"/>
      <c r="O67" s="131"/>
      <c r="P67" s="131"/>
      <c r="Q67" s="131"/>
      <c r="R67" s="131"/>
      <c r="S67" s="131"/>
      <c r="T67" s="131"/>
      <c r="U67" s="131"/>
      <c r="V67" s="131"/>
      <c r="W67" s="131"/>
      <c r="X67" s="131"/>
      <c r="Y67" s="131"/>
      <c r="Z67" s="131"/>
      <c r="AA67" s="131"/>
    </row>
    <row r="68" spans="1:27" ht="15.75" customHeight="1">
      <c r="A68" s="380"/>
      <c r="B68" s="207"/>
      <c r="C68" s="375">
        <v>0.5</v>
      </c>
      <c r="D68" s="207" t="s">
        <v>874</v>
      </c>
      <c r="E68" s="207"/>
      <c r="F68" s="207"/>
      <c r="G68" s="207"/>
      <c r="H68" s="302"/>
      <c r="I68" s="207"/>
      <c r="J68" s="207"/>
      <c r="K68" s="207"/>
      <c r="L68" s="207"/>
      <c r="M68" s="131"/>
      <c r="N68" s="131"/>
      <c r="O68" s="131"/>
      <c r="P68" s="131"/>
      <c r="Q68" s="131"/>
      <c r="R68" s="131"/>
      <c r="S68" s="131"/>
      <c r="T68" s="131"/>
      <c r="U68" s="131"/>
      <c r="V68" s="131"/>
      <c r="W68" s="131"/>
      <c r="X68" s="131"/>
      <c r="Y68" s="131"/>
      <c r="Z68" s="131"/>
      <c r="AA68" s="131"/>
    </row>
    <row r="69" spans="1:27" ht="15.75" customHeight="1">
      <c r="A69" s="380"/>
      <c r="B69" s="207"/>
      <c r="C69" s="375">
        <v>0.54166666666666663</v>
      </c>
      <c r="D69" s="207" t="s">
        <v>893</v>
      </c>
      <c r="E69" s="207"/>
      <c r="F69" s="207"/>
      <c r="G69" s="207"/>
      <c r="H69" s="207"/>
      <c r="I69" s="207"/>
      <c r="J69" s="207"/>
      <c r="K69" s="207"/>
      <c r="L69" s="207"/>
      <c r="M69" s="131"/>
      <c r="N69" s="131"/>
      <c r="O69" s="131"/>
      <c r="P69" s="131"/>
      <c r="Q69" s="131"/>
      <c r="R69" s="131"/>
      <c r="S69" s="131"/>
      <c r="T69" s="131"/>
      <c r="U69" s="131"/>
      <c r="V69" s="131"/>
      <c r="W69" s="131"/>
      <c r="X69" s="131"/>
      <c r="Y69" s="131"/>
      <c r="Z69" s="131"/>
      <c r="AA69" s="131"/>
    </row>
    <row r="70" spans="1:27" ht="15.75" customHeight="1">
      <c r="A70" s="361"/>
      <c r="B70" s="207"/>
      <c r="C70" s="375">
        <v>0.64583333333333337</v>
      </c>
      <c r="D70" s="207" t="s">
        <v>889</v>
      </c>
      <c r="E70" s="207"/>
      <c r="F70" s="207"/>
      <c r="G70" s="207"/>
      <c r="H70" s="207"/>
      <c r="I70" s="207"/>
      <c r="J70" s="207"/>
      <c r="K70" s="207"/>
      <c r="L70" s="207"/>
      <c r="M70" s="131"/>
      <c r="N70" s="131"/>
      <c r="O70" s="131"/>
      <c r="P70" s="131"/>
      <c r="Q70" s="131"/>
      <c r="R70" s="131"/>
      <c r="S70" s="131"/>
      <c r="T70" s="131"/>
      <c r="U70" s="131"/>
      <c r="V70" s="131"/>
      <c r="W70" s="131"/>
      <c r="X70" s="131"/>
      <c r="Y70" s="131"/>
      <c r="Z70" s="131"/>
      <c r="AA70" s="131"/>
    </row>
    <row r="71" spans="1:27" ht="15.75" customHeight="1">
      <c r="A71" s="361"/>
      <c r="B71" s="207"/>
      <c r="C71" s="375">
        <v>0.66666666666666663</v>
      </c>
      <c r="D71" s="207" t="s">
        <v>894</v>
      </c>
      <c r="E71" s="207"/>
      <c r="F71" s="207"/>
      <c r="G71" s="207"/>
      <c r="H71" s="207"/>
      <c r="I71" s="207"/>
      <c r="J71" s="207"/>
      <c r="K71" s="207"/>
      <c r="L71" s="207"/>
      <c r="M71" s="131"/>
      <c r="N71" s="131"/>
      <c r="O71" s="131"/>
      <c r="P71" s="131"/>
      <c r="Q71" s="131"/>
      <c r="R71" s="131"/>
      <c r="S71" s="131"/>
      <c r="T71" s="131"/>
      <c r="U71" s="131"/>
      <c r="V71" s="131"/>
      <c r="W71" s="131"/>
      <c r="X71" s="131"/>
      <c r="Y71" s="131"/>
      <c r="Z71" s="131"/>
      <c r="AA71" s="131"/>
    </row>
    <row r="72" spans="1:27" ht="15.75" customHeight="1">
      <c r="A72" s="361"/>
      <c r="B72" s="207"/>
      <c r="C72" s="672">
        <v>0.75</v>
      </c>
      <c r="D72" s="207" t="s">
        <v>859</v>
      </c>
      <c r="E72" s="207"/>
      <c r="F72" s="207"/>
      <c r="G72" s="207"/>
      <c r="H72" s="207"/>
      <c r="I72" s="207"/>
      <c r="J72" s="207"/>
      <c r="K72" s="207"/>
      <c r="L72" s="207"/>
      <c r="M72" s="131"/>
      <c r="N72" s="131"/>
      <c r="O72" s="131"/>
      <c r="P72" s="131"/>
      <c r="Q72" s="131"/>
      <c r="R72" s="131"/>
      <c r="S72" s="131"/>
      <c r="T72" s="131"/>
      <c r="U72" s="131"/>
      <c r="V72" s="131"/>
      <c r="W72" s="131"/>
      <c r="X72" s="131"/>
      <c r="Y72" s="131"/>
      <c r="Z72" s="131"/>
      <c r="AA72" s="131"/>
    </row>
    <row r="73" spans="1:27" ht="15.75" customHeight="1">
      <c r="A73" s="361"/>
      <c r="B73" s="207"/>
      <c r="C73" s="375"/>
      <c r="D73" s="207"/>
      <c r="E73" s="207"/>
      <c r="F73" s="207"/>
      <c r="G73" s="207"/>
      <c r="H73" s="207"/>
      <c r="I73" s="207"/>
      <c r="J73" s="207"/>
      <c r="K73" s="207"/>
      <c r="L73" s="207"/>
      <c r="M73" s="131"/>
      <c r="N73" s="131"/>
      <c r="O73" s="131"/>
      <c r="P73" s="131"/>
      <c r="Q73" s="131"/>
      <c r="R73" s="131"/>
      <c r="S73" s="131"/>
      <c r="T73" s="131"/>
      <c r="U73" s="131"/>
      <c r="V73" s="131"/>
      <c r="W73" s="131"/>
      <c r="X73" s="131"/>
      <c r="Y73" s="131"/>
      <c r="Z73" s="131"/>
      <c r="AA73" s="131"/>
    </row>
    <row r="74" spans="1:27" ht="15.75" customHeight="1">
      <c r="A74" s="361"/>
      <c r="B74" s="207"/>
      <c r="C74" s="375">
        <v>0.72916666666666663</v>
      </c>
      <c r="D74" s="308" t="s">
        <v>276</v>
      </c>
      <c r="E74" s="475" t="s">
        <v>1405</v>
      </c>
      <c r="F74" s="664"/>
      <c r="G74" s="308"/>
      <c r="H74" s="475"/>
      <c r="I74" s="308"/>
      <c r="J74" s="308"/>
      <c r="K74" s="207"/>
      <c r="L74" s="207"/>
      <c r="M74" s="131"/>
      <c r="N74" s="131"/>
      <c r="O74" s="131"/>
      <c r="P74" s="131"/>
      <c r="Q74" s="131"/>
      <c r="R74" s="131"/>
      <c r="S74" s="131"/>
      <c r="T74" s="131"/>
      <c r="U74" s="131"/>
      <c r="V74" s="131"/>
      <c r="W74" s="131"/>
      <c r="X74" s="131"/>
      <c r="Y74" s="131"/>
      <c r="Z74" s="131"/>
      <c r="AA74" s="131"/>
    </row>
    <row r="75" spans="1:27" ht="15.75" customHeight="1">
      <c r="A75" s="361"/>
      <c r="B75" s="207"/>
      <c r="C75" s="378">
        <v>0.75</v>
      </c>
      <c r="D75" s="207" t="s">
        <v>277</v>
      </c>
      <c r="E75" s="207"/>
      <c r="F75" s="207"/>
      <c r="G75" s="207"/>
      <c r="H75" s="207"/>
      <c r="I75" s="207"/>
      <c r="J75" s="207"/>
      <c r="K75" s="207"/>
      <c r="L75" s="207"/>
      <c r="M75" s="131"/>
      <c r="N75" s="131"/>
      <c r="O75" s="131"/>
      <c r="P75" s="131"/>
      <c r="Q75" s="131"/>
      <c r="R75" s="131"/>
      <c r="S75" s="131"/>
      <c r="T75" s="131"/>
      <c r="U75" s="131"/>
      <c r="V75" s="131"/>
      <c r="W75" s="131"/>
      <c r="X75" s="131"/>
      <c r="Y75" s="131"/>
      <c r="Z75" s="131"/>
      <c r="AA75" s="131"/>
    </row>
    <row r="76" spans="1:27" ht="15.75" customHeight="1">
      <c r="A76" s="379" t="s">
        <v>1113</v>
      </c>
      <c r="B76" s="207"/>
      <c r="C76" s="375">
        <v>0.8125</v>
      </c>
      <c r="D76" s="302" t="s">
        <v>279</v>
      </c>
      <c r="E76" s="285"/>
      <c r="F76" s="379"/>
      <c r="G76" s="379" t="s">
        <v>1113</v>
      </c>
      <c r="H76" s="207"/>
      <c r="I76" s="207"/>
      <c r="J76" s="207"/>
      <c r="K76" s="207"/>
      <c r="L76" s="207"/>
      <c r="M76" s="131"/>
      <c r="N76" s="131"/>
      <c r="O76" s="131"/>
      <c r="P76" s="131"/>
      <c r="Q76" s="131"/>
      <c r="R76" s="131"/>
      <c r="S76" s="131"/>
      <c r="T76" s="131"/>
      <c r="U76" s="131"/>
      <c r="V76" s="131"/>
      <c r="W76" s="131"/>
      <c r="X76" s="131"/>
      <c r="Y76" s="131"/>
      <c r="Z76" s="131"/>
      <c r="AA76" s="131"/>
    </row>
    <row r="77" spans="1:27" ht="15.75" customHeight="1">
      <c r="A77" s="380"/>
      <c r="B77" s="207"/>
      <c r="C77" s="375">
        <v>0.85416666666666663</v>
      </c>
      <c r="D77" s="302" t="s">
        <v>278</v>
      </c>
      <c r="E77" s="285"/>
      <c r="F77" s="285"/>
      <c r="G77" s="285"/>
      <c r="H77" s="207"/>
      <c r="I77" s="207"/>
      <c r="J77" s="207"/>
      <c r="K77" s="207"/>
      <c r="L77" s="207"/>
      <c r="M77" s="131"/>
      <c r="N77" s="131"/>
      <c r="O77" s="131"/>
      <c r="P77" s="131"/>
      <c r="Q77" s="131"/>
      <c r="R77" s="131"/>
      <c r="S77" s="131"/>
      <c r="T77" s="131"/>
      <c r="U77" s="131"/>
      <c r="V77" s="131"/>
      <c r="W77" s="131"/>
      <c r="X77" s="131"/>
      <c r="Y77" s="131"/>
      <c r="Z77" s="131"/>
      <c r="AA77" s="131"/>
    </row>
    <row r="78" spans="1:27" ht="15.75" customHeight="1">
      <c r="A78" s="380"/>
      <c r="B78" s="207"/>
      <c r="C78" s="375">
        <v>0.89583333333333337</v>
      </c>
      <c r="D78" s="308" t="s">
        <v>898</v>
      </c>
      <c r="E78" s="142"/>
      <c r="F78" s="142"/>
      <c r="G78" s="142"/>
      <c r="H78" s="207"/>
      <c r="I78" s="207"/>
      <c r="J78" s="207"/>
      <c r="K78" s="207"/>
      <c r="L78" s="207"/>
      <c r="M78" s="131"/>
      <c r="N78" s="131"/>
      <c r="O78" s="131"/>
      <c r="P78" s="131"/>
      <c r="Q78" s="131"/>
      <c r="R78" s="131"/>
      <c r="S78" s="131"/>
      <c r="T78" s="131"/>
      <c r="U78" s="131"/>
      <c r="V78" s="131"/>
      <c r="W78" s="131"/>
      <c r="X78" s="131"/>
      <c r="Y78" s="131"/>
      <c r="Z78" s="131"/>
      <c r="AA78" s="131"/>
    </row>
    <row r="79" spans="1:27" ht="15.75" customHeight="1">
      <c r="A79" s="361"/>
      <c r="B79" s="207"/>
      <c r="C79" s="375">
        <v>0.9375</v>
      </c>
      <c r="D79" s="207" t="s">
        <v>281</v>
      </c>
      <c r="E79" s="207"/>
      <c r="F79" s="207"/>
      <c r="G79" s="207"/>
      <c r="H79" s="207"/>
      <c r="I79" s="207"/>
      <c r="J79" s="207"/>
      <c r="K79" s="207"/>
      <c r="L79" s="207"/>
      <c r="M79" s="131"/>
      <c r="N79" s="131"/>
      <c r="O79" s="131"/>
      <c r="P79" s="131"/>
      <c r="Q79" s="131"/>
      <c r="R79" s="131"/>
      <c r="S79" s="131"/>
      <c r="T79" s="131"/>
      <c r="U79" s="131"/>
      <c r="V79" s="131"/>
      <c r="W79" s="131"/>
      <c r="X79" s="131"/>
      <c r="Y79" s="131"/>
      <c r="Z79" s="131"/>
      <c r="AA79" s="131"/>
    </row>
    <row r="80" spans="1:27" ht="15.75" customHeight="1">
      <c r="A80" s="380"/>
      <c r="B80" s="207"/>
      <c r="C80" s="375"/>
      <c r="D80" s="207"/>
      <c r="E80" s="207"/>
      <c r="F80" s="207"/>
      <c r="G80" s="207"/>
      <c r="H80" s="207"/>
      <c r="I80" s="207"/>
      <c r="J80" s="207"/>
      <c r="K80" s="207"/>
      <c r="L80" s="131"/>
      <c r="M80" s="131"/>
      <c r="N80" s="131"/>
      <c r="O80" s="131"/>
      <c r="P80" s="131"/>
      <c r="Q80" s="131"/>
      <c r="R80" s="131"/>
      <c r="S80" s="131"/>
      <c r="T80" s="131"/>
      <c r="U80" s="131"/>
      <c r="V80" s="131"/>
      <c r="W80" s="131"/>
      <c r="X80" s="131"/>
      <c r="Y80" s="131"/>
      <c r="Z80" s="131"/>
      <c r="AA80" s="131"/>
    </row>
    <row r="81" spans="1:27" ht="15.75" customHeight="1">
      <c r="A81" s="380"/>
      <c r="B81" s="207"/>
      <c r="C81" s="375"/>
      <c r="D81" s="207"/>
      <c r="E81" s="207"/>
      <c r="F81" s="207"/>
      <c r="G81" s="207"/>
      <c r="H81" s="207"/>
      <c r="I81" s="207"/>
      <c r="J81" s="207"/>
      <c r="K81" s="207"/>
      <c r="L81" s="131"/>
      <c r="M81" s="131"/>
      <c r="N81" s="131"/>
      <c r="O81" s="131"/>
      <c r="P81" s="131"/>
      <c r="Q81" s="131"/>
      <c r="R81" s="131"/>
      <c r="S81" s="131"/>
      <c r="T81" s="131"/>
      <c r="U81" s="131"/>
      <c r="V81" s="131"/>
      <c r="W81" s="131"/>
      <c r="X81" s="131"/>
      <c r="Y81" s="131"/>
      <c r="Z81" s="131"/>
      <c r="AA81" s="131"/>
    </row>
    <row r="82" spans="1:27" ht="15.75" customHeight="1">
      <c r="A82" s="380"/>
      <c r="B82" s="207"/>
      <c r="C82" s="375"/>
      <c r="D82" s="207"/>
      <c r="E82" s="207"/>
      <c r="F82" s="207"/>
      <c r="G82" s="207"/>
      <c r="H82" s="207"/>
      <c r="I82" s="207"/>
      <c r="J82" s="207"/>
      <c r="K82" s="176" t="s">
        <v>1058</v>
      </c>
      <c r="L82" s="131"/>
      <c r="M82" s="131"/>
      <c r="N82" s="131"/>
      <c r="O82" s="131"/>
      <c r="P82" s="131"/>
      <c r="Q82" s="131"/>
      <c r="R82" s="131"/>
      <c r="S82" s="131"/>
      <c r="T82" s="131"/>
      <c r="U82" s="131"/>
      <c r="V82" s="131"/>
      <c r="W82" s="131"/>
      <c r="X82" s="131"/>
      <c r="Y82" s="131"/>
      <c r="Z82" s="131"/>
      <c r="AA82" s="131"/>
    </row>
    <row r="83" spans="1:27" ht="15.75" customHeight="1">
      <c r="A83" s="380"/>
      <c r="B83" s="207"/>
      <c r="C83" s="375"/>
      <c r="D83" s="302"/>
      <c r="E83" s="207"/>
      <c r="F83" s="207"/>
      <c r="G83" s="207"/>
      <c r="H83" s="207"/>
      <c r="I83" s="207"/>
      <c r="J83" s="207"/>
      <c r="K83" s="207"/>
      <c r="L83" s="131"/>
      <c r="M83" s="131"/>
      <c r="N83" s="131"/>
      <c r="O83" s="131"/>
      <c r="P83" s="131"/>
      <c r="Q83" s="131"/>
      <c r="R83" s="131"/>
      <c r="S83" s="131"/>
      <c r="T83" s="131"/>
      <c r="U83" s="131"/>
      <c r="V83" s="131"/>
      <c r="W83" s="131"/>
      <c r="X83" s="131"/>
      <c r="Y83" s="131"/>
      <c r="Z83" s="131"/>
      <c r="AA83" s="131"/>
    </row>
    <row r="84" spans="1:27" ht="15.75" customHeight="1">
      <c r="A84" s="380"/>
      <c r="B84" s="207"/>
      <c r="C84" s="375"/>
      <c r="D84" s="207"/>
      <c r="E84" s="207"/>
      <c r="F84" s="207"/>
      <c r="G84" s="207"/>
      <c r="H84" s="207"/>
      <c r="I84" s="207"/>
      <c r="J84" s="207"/>
      <c r="K84" s="207"/>
      <c r="L84" s="131"/>
      <c r="M84" s="131"/>
      <c r="N84" s="131"/>
      <c r="O84" s="131"/>
      <c r="P84" s="131"/>
      <c r="Q84" s="131"/>
      <c r="R84" s="131"/>
      <c r="S84" s="131"/>
      <c r="T84" s="131"/>
      <c r="U84" s="131"/>
      <c r="V84" s="131"/>
      <c r="W84" s="131"/>
      <c r="X84" s="131"/>
      <c r="Y84" s="131"/>
      <c r="Z84" s="131"/>
      <c r="AA84" s="131"/>
    </row>
    <row r="85" spans="1:27" ht="15.75" customHeight="1">
      <c r="A85" s="380"/>
      <c r="B85" s="207"/>
      <c r="C85" s="375"/>
      <c r="D85" s="207"/>
      <c r="E85" s="207"/>
      <c r="F85" s="207"/>
      <c r="G85" s="207"/>
      <c r="H85" s="207"/>
      <c r="I85" s="207"/>
      <c r="J85" s="207"/>
      <c r="K85" s="207"/>
      <c r="L85" s="131"/>
      <c r="M85" s="131"/>
      <c r="N85" s="131"/>
      <c r="O85" s="131"/>
      <c r="P85" s="131"/>
      <c r="Q85" s="131"/>
      <c r="R85" s="131"/>
      <c r="S85" s="131"/>
      <c r="T85" s="131"/>
      <c r="U85" s="131"/>
      <c r="V85" s="131"/>
      <c r="W85" s="131"/>
      <c r="X85" s="131"/>
      <c r="Y85" s="131"/>
      <c r="Z85" s="131"/>
      <c r="AA85" s="131"/>
    </row>
    <row r="86" spans="1:27" ht="15.75" customHeight="1">
      <c r="A86" s="380"/>
      <c r="B86" s="207"/>
      <c r="C86" s="669"/>
      <c r="D86" s="207"/>
      <c r="E86" s="207"/>
      <c r="F86" s="207"/>
      <c r="G86" s="207"/>
      <c r="H86" s="207"/>
      <c r="I86" s="207"/>
      <c r="J86" s="207"/>
      <c r="K86" s="207"/>
      <c r="L86" s="131"/>
      <c r="M86" s="131"/>
      <c r="N86" s="131"/>
      <c r="O86" s="131"/>
      <c r="P86" s="131"/>
      <c r="Q86" s="131"/>
      <c r="R86" s="131"/>
      <c r="S86" s="131"/>
      <c r="T86" s="131"/>
      <c r="U86" s="131"/>
      <c r="V86" s="131"/>
      <c r="W86" s="131"/>
      <c r="X86" s="131"/>
      <c r="Y86" s="131"/>
      <c r="Z86" s="131"/>
      <c r="AA86" s="131"/>
    </row>
    <row r="87" spans="1:27" ht="15.75" customHeight="1">
      <c r="A87" s="380"/>
      <c r="B87" s="207"/>
      <c r="C87" s="375"/>
      <c r="D87" s="207"/>
      <c r="E87" s="207"/>
      <c r="F87" s="207"/>
      <c r="G87" s="207"/>
      <c r="H87" s="207"/>
      <c r="I87" s="207"/>
      <c r="J87" s="207"/>
      <c r="K87" s="207"/>
      <c r="L87" s="131"/>
      <c r="M87" s="131"/>
      <c r="N87" s="131"/>
      <c r="O87" s="131"/>
      <c r="P87" s="131"/>
      <c r="Q87" s="131"/>
      <c r="R87" s="131"/>
      <c r="S87" s="131"/>
      <c r="T87" s="131"/>
      <c r="U87" s="131"/>
      <c r="V87" s="131"/>
      <c r="W87" s="131"/>
      <c r="X87" s="131"/>
      <c r="Y87" s="131"/>
      <c r="Z87" s="131"/>
      <c r="AA87" s="131"/>
    </row>
    <row r="88" spans="1:27" ht="15.75" customHeight="1">
      <c r="A88" s="380"/>
      <c r="B88" s="207"/>
      <c r="C88" s="375"/>
      <c r="D88" s="207"/>
      <c r="E88" s="207"/>
      <c r="F88" s="207"/>
      <c r="G88" s="207"/>
      <c r="H88" s="207"/>
      <c r="I88" s="207"/>
      <c r="J88" s="207"/>
      <c r="K88" s="207"/>
      <c r="L88" s="131"/>
      <c r="M88" s="131"/>
      <c r="N88" s="131"/>
      <c r="O88" s="131"/>
      <c r="P88" s="131"/>
      <c r="Q88" s="131"/>
      <c r="R88" s="131"/>
      <c r="S88" s="131"/>
      <c r="T88" s="131"/>
      <c r="U88" s="131"/>
      <c r="V88" s="131"/>
      <c r="W88" s="131"/>
      <c r="X88" s="131"/>
      <c r="Y88" s="131"/>
      <c r="Z88" s="131"/>
      <c r="AA88" s="131"/>
    </row>
    <row r="89" spans="1:27" ht="15.75" customHeight="1">
      <c r="A89" s="131"/>
      <c r="B89" s="131"/>
      <c r="C89" s="128"/>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row>
    <row r="90" spans="1:27" ht="15.75" customHeight="1">
      <c r="A90" s="131"/>
      <c r="B90" s="131"/>
      <c r="C90" s="128"/>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row>
    <row r="91" spans="1:27" ht="15.75" customHeight="1">
      <c r="A91" s="131"/>
      <c r="B91" s="131"/>
      <c r="C91" s="128"/>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row>
    <row r="92" spans="1:27" ht="15.75" customHeight="1">
      <c r="A92" s="131"/>
      <c r="B92" s="131"/>
      <c r="C92" s="128"/>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row>
    <row r="93" spans="1:27" ht="15.75" customHeight="1">
      <c r="A93" s="131"/>
      <c r="B93" s="131"/>
      <c r="C93" s="128"/>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row>
    <row r="94" spans="1:27" ht="15.75" customHeight="1">
      <c r="A94" s="131"/>
      <c r="B94" s="131"/>
      <c r="C94" s="128"/>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row>
    <row r="95" spans="1:27" ht="15.75" customHeight="1">
      <c r="A95" s="131"/>
      <c r="B95" s="131"/>
      <c r="C95" s="128"/>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row>
    <row r="96" spans="1:27" ht="15.75" customHeight="1">
      <c r="A96" s="131"/>
      <c r="B96" s="131"/>
      <c r="C96" s="128"/>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row>
    <row r="97" spans="1:27" ht="15.75" customHeight="1">
      <c r="A97" s="131"/>
      <c r="B97" s="131"/>
      <c r="C97" s="128"/>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row>
    <row r="98" spans="1:27" ht="15.75" customHeight="1">
      <c r="A98" s="131"/>
      <c r="B98" s="131"/>
      <c r="C98" s="128"/>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row>
    <row r="99" spans="1:27" ht="15.75" customHeight="1">
      <c r="A99" s="131"/>
      <c r="B99" s="131"/>
      <c r="C99" s="128"/>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row>
    <row r="100" spans="1:27" ht="15.75" customHeight="1">
      <c r="A100" s="131"/>
      <c r="B100" s="131"/>
      <c r="C100" s="128"/>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row>
    <row r="101" spans="1:27" ht="15.75" customHeight="1">
      <c r="A101" s="131"/>
      <c r="B101" s="131"/>
      <c r="C101" s="128"/>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row>
    <row r="102" spans="1:27" ht="15.75" customHeight="1">
      <c r="A102" s="131"/>
      <c r="B102" s="131"/>
      <c r="C102" s="128"/>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row>
    <row r="103" spans="1:27" ht="15.75" customHeight="1">
      <c r="A103" s="131"/>
      <c r="B103" s="131"/>
      <c r="C103" s="128"/>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row>
    <row r="104" spans="1:27" ht="15.75" customHeight="1">
      <c r="A104" s="131"/>
      <c r="B104" s="131"/>
      <c r="C104" s="128"/>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row>
    <row r="105" spans="1:27" ht="15.75" customHeight="1">
      <c r="A105" s="131"/>
      <c r="B105" s="131"/>
      <c r="C105" s="128"/>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row>
    <row r="106" spans="1:27" ht="15.75" customHeight="1">
      <c r="A106" s="131"/>
      <c r="B106" s="131"/>
      <c r="C106" s="128"/>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row>
    <row r="107" spans="1:27" ht="15.75" customHeight="1">
      <c r="A107" s="131"/>
      <c r="B107" s="131"/>
      <c r="C107" s="128"/>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row>
    <row r="108" spans="1:27" ht="15.75" customHeight="1">
      <c r="A108" s="131"/>
      <c r="B108" s="131"/>
      <c r="C108" s="128"/>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row>
    <row r="109" spans="1:27" ht="15.75" customHeight="1">
      <c r="A109" s="131"/>
      <c r="B109" s="131"/>
      <c r="C109" s="128"/>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row>
    <row r="110" spans="1:27" ht="15.75" customHeight="1">
      <c r="A110" s="131"/>
      <c r="B110" s="476"/>
      <c r="C110" s="128"/>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row>
    <row r="111" spans="1:27" ht="15.75" customHeight="1">
      <c r="A111" s="131"/>
      <c r="B111" s="131"/>
      <c r="C111" s="128"/>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row>
    <row r="112" spans="1:27" ht="15.75" customHeight="1">
      <c r="A112" s="131"/>
      <c r="B112" s="131"/>
      <c r="C112" s="128"/>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row>
    <row r="113" spans="1:27" ht="15.75" customHeight="1">
      <c r="A113" s="131"/>
      <c r="B113" s="131"/>
      <c r="C113" s="128"/>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row>
    <row r="114" spans="1:27" ht="15.75" customHeight="1">
      <c r="A114" s="131"/>
      <c r="B114" s="131"/>
      <c r="C114" s="128"/>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row>
    <row r="115" spans="1:27" ht="15.75" customHeight="1">
      <c r="A115" s="131"/>
      <c r="B115" s="131"/>
      <c r="C115" s="128"/>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row>
    <row r="116" spans="1:27" ht="15.75" customHeight="1">
      <c r="A116" s="131"/>
      <c r="B116" s="131"/>
      <c r="C116" s="128"/>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row>
    <row r="117" spans="1:27" ht="15.75" customHeight="1">
      <c r="A117" s="131"/>
      <c r="B117" s="476"/>
      <c r="C117" s="128"/>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row>
    <row r="118" spans="1:27" ht="15.75" customHeight="1">
      <c r="A118" s="131"/>
      <c r="B118" s="131"/>
      <c r="C118" s="128"/>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row>
    <row r="119" spans="1:27" ht="15.75" customHeight="1">
      <c r="A119" s="131"/>
      <c r="B119" s="131"/>
      <c r="C119" s="128"/>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row>
    <row r="120" spans="1:27" ht="15.75" customHeight="1">
      <c r="A120" s="131"/>
      <c r="B120" s="131"/>
      <c r="C120" s="128"/>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row>
    <row r="121" spans="1:27" ht="15.75" customHeight="1">
      <c r="A121" s="131"/>
      <c r="B121" s="131"/>
      <c r="C121" s="128"/>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row>
    <row r="122" spans="1:27" ht="15.75" customHeight="1">
      <c r="A122" s="131"/>
      <c r="B122" s="131"/>
      <c r="C122" s="128"/>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row>
    <row r="123" spans="1:27" ht="15.75" customHeight="1">
      <c r="A123" s="131"/>
      <c r="B123" s="131"/>
      <c r="C123" s="128"/>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row>
    <row r="124" spans="1:27" ht="15.75" customHeight="1">
      <c r="A124" s="131"/>
      <c r="B124" s="131"/>
      <c r="C124" s="128"/>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row>
    <row r="125" spans="1:27" ht="15.75" customHeight="1">
      <c r="A125" s="131"/>
      <c r="B125" s="131"/>
      <c r="C125" s="128"/>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row>
    <row r="126" spans="1:27" ht="15.75" customHeight="1">
      <c r="A126" s="131"/>
      <c r="B126" s="131"/>
      <c r="C126" s="128"/>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row>
    <row r="127" spans="1:27" ht="15.75" customHeight="1">
      <c r="A127" s="131"/>
      <c r="B127" s="131"/>
      <c r="C127" s="128"/>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row>
    <row r="128" spans="1:27" ht="15.75" customHeight="1">
      <c r="A128" s="131"/>
      <c r="B128" s="131"/>
      <c r="C128" s="128"/>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row>
    <row r="129" spans="1:27" ht="15.75" customHeight="1">
      <c r="A129" s="131"/>
      <c r="B129" s="131"/>
      <c r="C129" s="128"/>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row>
    <row r="130" spans="1:27" ht="15.75" customHeight="1">
      <c r="A130" s="131"/>
      <c r="B130" s="131"/>
      <c r="C130" s="128"/>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row>
    <row r="131" spans="1:27" ht="15.75" customHeight="1">
      <c r="A131" s="131"/>
      <c r="B131" s="131"/>
      <c r="C131" s="128"/>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row>
    <row r="132" spans="1:27" ht="15.75" customHeight="1">
      <c r="A132" s="131"/>
      <c r="B132" s="131"/>
      <c r="C132" s="128"/>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row>
    <row r="133" spans="1:27" ht="15.75" customHeight="1">
      <c r="A133" s="131"/>
      <c r="B133" s="131"/>
      <c r="C133" s="128"/>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row>
    <row r="134" spans="1:27" ht="15.75" customHeight="1">
      <c r="A134" s="131"/>
      <c r="B134" s="131"/>
      <c r="C134" s="128"/>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row>
    <row r="135" spans="1:27" ht="15.75" customHeight="1">
      <c r="A135" s="131"/>
      <c r="B135" s="131"/>
      <c r="C135" s="128"/>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row>
    <row r="136" spans="1:27" ht="15.75" customHeight="1">
      <c r="A136" s="131"/>
      <c r="B136" s="131"/>
      <c r="C136" s="128"/>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row>
    <row r="137" spans="1:27" ht="15.75" customHeight="1">
      <c r="A137" s="131"/>
      <c r="B137" s="131"/>
      <c r="C137" s="128"/>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row>
    <row r="138" spans="1:27" ht="15.75" customHeight="1">
      <c r="A138" s="131"/>
      <c r="B138" s="131"/>
      <c r="C138" s="128"/>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row>
    <row r="139" spans="1:27" ht="15.75" customHeight="1">
      <c r="A139" s="131"/>
      <c r="B139" s="131"/>
      <c r="C139" s="128"/>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row>
    <row r="140" spans="1:27" ht="15.75" customHeight="1">
      <c r="A140" s="131"/>
      <c r="B140" s="131"/>
      <c r="C140" s="128"/>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row>
    <row r="141" spans="1:27" ht="15.75" customHeight="1">
      <c r="A141" s="131"/>
      <c r="B141" s="131"/>
      <c r="C141" s="128"/>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row>
    <row r="142" spans="1:27" ht="15.75" customHeight="1">
      <c r="A142" s="131"/>
      <c r="B142" s="131"/>
      <c r="C142" s="128"/>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row>
    <row r="143" spans="1:27" ht="15.75" customHeight="1">
      <c r="A143" s="131"/>
      <c r="B143" s="131"/>
      <c r="C143" s="128"/>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row>
    <row r="144" spans="1:27" ht="15.75" customHeight="1">
      <c r="A144" s="131"/>
      <c r="B144" s="131"/>
      <c r="C144" s="128"/>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row>
    <row r="145" spans="1:27" ht="15.75" customHeight="1">
      <c r="A145" s="131"/>
      <c r="B145" s="131"/>
      <c r="C145" s="128"/>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row>
    <row r="146" spans="1:27" ht="15.75" customHeight="1">
      <c r="A146" s="131"/>
      <c r="B146" s="131"/>
      <c r="C146" s="128"/>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row>
    <row r="147" spans="1:27" ht="15.75" customHeight="1">
      <c r="A147" s="131"/>
      <c r="B147" s="131"/>
      <c r="C147" s="128"/>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row>
    <row r="148" spans="1:27" ht="15.75" customHeight="1">
      <c r="A148" s="131"/>
      <c r="B148" s="131"/>
      <c r="C148" s="128"/>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row>
    <row r="149" spans="1:27" ht="15.75" customHeight="1">
      <c r="A149" s="131"/>
      <c r="B149" s="131"/>
      <c r="C149" s="128"/>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row>
    <row r="150" spans="1:27" ht="15.75" customHeight="1">
      <c r="A150" s="131"/>
      <c r="B150" s="131"/>
      <c r="C150" s="128"/>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row>
    <row r="151" spans="1:27" ht="15.75" customHeight="1">
      <c r="A151" s="131"/>
      <c r="B151" s="131"/>
      <c r="C151" s="128"/>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row>
    <row r="152" spans="1:27" ht="15.75" customHeight="1">
      <c r="A152" s="131"/>
      <c r="B152" s="131"/>
      <c r="C152" s="128"/>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row>
    <row r="153" spans="1:27" ht="15.75" customHeight="1">
      <c r="A153" s="131"/>
      <c r="B153" s="131"/>
      <c r="C153" s="128"/>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row>
    <row r="154" spans="1:27" ht="15.75" customHeight="1">
      <c r="A154" s="131"/>
      <c r="B154" s="131"/>
      <c r="C154" s="128"/>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row>
    <row r="155" spans="1:27" ht="15.75" customHeight="1">
      <c r="A155" s="131"/>
      <c r="B155" s="131"/>
      <c r="C155" s="128"/>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row>
    <row r="156" spans="1:27" ht="15.75" customHeight="1">
      <c r="A156" s="131"/>
      <c r="B156" s="131"/>
      <c r="C156" s="128"/>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row>
    <row r="157" spans="1:27" ht="15.75" customHeight="1">
      <c r="A157" s="131"/>
      <c r="B157" s="131"/>
      <c r="C157" s="128"/>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row>
    <row r="158" spans="1:27" ht="15.75" customHeight="1">
      <c r="A158" s="131"/>
      <c r="B158" s="131"/>
      <c r="C158" s="128"/>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row>
    <row r="159" spans="1:27" ht="15.75" customHeight="1">
      <c r="A159" s="131"/>
      <c r="B159" s="131"/>
      <c r="C159" s="128"/>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row>
    <row r="160" spans="1:27" ht="15.75" customHeight="1">
      <c r="A160" s="131"/>
      <c r="B160" s="131"/>
      <c r="C160" s="128"/>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row>
    <row r="161" spans="1:27" ht="15.75" customHeight="1">
      <c r="A161" s="131"/>
      <c r="B161" s="131"/>
      <c r="C161" s="128"/>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row>
    <row r="162" spans="1:27" ht="15.75" customHeight="1">
      <c r="A162" s="131"/>
      <c r="B162" s="131"/>
      <c r="C162" s="128"/>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row>
    <row r="163" spans="1:27" ht="15.75" customHeight="1">
      <c r="A163" s="131"/>
      <c r="B163" s="131"/>
      <c r="C163" s="128"/>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row>
    <row r="164" spans="1:27" ht="15.75" customHeight="1">
      <c r="A164" s="131"/>
      <c r="B164" s="131"/>
      <c r="C164" s="128"/>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row>
    <row r="165" spans="1:27" ht="15.75" customHeight="1">
      <c r="A165" s="131"/>
      <c r="B165" s="131"/>
      <c r="C165" s="128"/>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row>
    <row r="166" spans="1:27" ht="15.75" customHeight="1">
      <c r="A166" s="131"/>
      <c r="B166" s="131"/>
      <c r="C166" s="128"/>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row>
    <row r="167" spans="1:27" ht="15.75" customHeight="1">
      <c r="A167" s="131"/>
      <c r="B167" s="131"/>
      <c r="C167" s="128"/>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row>
    <row r="168" spans="1:27" ht="15.75" customHeight="1">
      <c r="A168" s="131"/>
      <c r="B168" s="131"/>
      <c r="C168" s="128"/>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row>
    <row r="169" spans="1:27" ht="15.75" customHeight="1">
      <c r="A169" s="131"/>
      <c r="B169" s="131"/>
      <c r="C169" s="128"/>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row>
    <row r="170" spans="1:27" ht="15.75" customHeight="1">
      <c r="A170" s="131"/>
      <c r="B170" s="131"/>
      <c r="C170" s="128"/>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row>
    <row r="171" spans="1:27" ht="15.75" customHeight="1">
      <c r="A171" s="131"/>
      <c r="B171" s="131"/>
      <c r="C171" s="128"/>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row>
    <row r="172" spans="1:27" ht="15.75" customHeight="1">
      <c r="A172" s="131"/>
      <c r="B172" s="131"/>
      <c r="C172" s="128"/>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row>
    <row r="173" spans="1:27" ht="15.75" customHeight="1">
      <c r="A173" s="131"/>
      <c r="B173" s="131"/>
      <c r="C173" s="128"/>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row>
    <row r="174" spans="1:27" ht="15.75" customHeight="1">
      <c r="A174" s="131"/>
      <c r="B174" s="131"/>
      <c r="C174" s="128"/>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row>
    <row r="175" spans="1:27" ht="15.75" customHeight="1">
      <c r="A175" s="131"/>
      <c r="B175" s="131"/>
      <c r="C175" s="128"/>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row>
    <row r="176" spans="1:27" ht="15.75" customHeight="1">
      <c r="A176" s="131"/>
      <c r="B176" s="131"/>
      <c r="C176" s="128"/>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row>
    <row r="177" spans="1:27" ht="15.75" customHeight="1">
      <c r="A177" s="131"/>
      <c r="B177" s="131"/>
      <c r="C177" s="128"/>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row>
    <row r="178" spans="1:27" ht="15.75" customHeight="1">
      <c r="A178" s="131"/>
      <c r="B178" s="131"/>
      <c r="C178" s="128"/>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row>
    <row r="179" spans="1:27" ht="15.75" customHeight="1">
      <c r="A179" s="131"/>
      <c r="B179" s="131"/>
      <c r="C179" s="128"/>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row>
    <row r="180" spans="1:27" ht="15.75" customHeight="1">
      <c r="A180" s="131"/>
      <c r="B180" s="131"/>
      <c r="C180" s="128"/>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row>
    <row r="181" spans="1:27" ht="15.75" customHeight="1">
      <c r="A181" s="131"/>
      <c r="B181" s="131"/>
      <c r="C181" s="128"/>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row>
    <row r="182" spans="1:27" ht="15.75" customHeight="1">
      <c r="A182" s="131"/>
      <c r="B182" s="131"/>
      <c r="C182" s="128"/>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row>
    <row r="183" spans="1:27" ht="15.75" customHeight="1">
      <c r="A183" s="131"/>
      <c r="B183" s="131"/>
      <c r="C183" s="128"/>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row>
    <row r="184" spans="1:27" ht="15.75" customHeight="1">
      <c r="A184" s="131"/>
      <c r="B184" s="131"/>
      <c r="C184" s="128"/>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row>
    <row r="185" spans="1:27" ht="15.75" customHeight="1">
      <c r="A185" s="131"/>
      <c r="B185" s="131"/>
      <c r="C185" s="128"/>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row>
    <row r="186" spans="1:27" ht="15.75" customHeight="1">
      <c r="A186" s="131"/>
      <c r="B186" s="131"/>
      <c r="C186" s="128"/>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row>
    <row r="187" spans="1:27" ht="15.75" customHeight="1">
      <c r="A187" s="131"/>
      <c r="B187" s="131"/>
      <c r="C187" s="128"/>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row>
    <row r="188" spans="1:27" ht="15.75" customHeight="1">
      <c r="A188" s="131"/>
      <c r="B188" s="131"/>
      <c r="C188" s="128"/>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row>
    <row r="189" spans="1:27" ht="15.75" customHeight="1">
      <c r="A189" s="131"/>
      <c r="B189" s="131"/>
      <c r="C189" s="128"/>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row>
    <row r="190" spans="1:27" ht="15.75" customHeight="1">
      <c r="A190" s="131"/>
      <c r="B190" s="131"/>
      <c r="C190" s="128"/>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row>
    <row r="191" spans="1:27" ht="15.75" customHeight="1">
      <c r="A191" s="131"/>
      <c r="B191" s="131"/>
      <c r="C191" s="128"/>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row>
    <row r="192" spans="1:27" ht="15.75" customHeight="1">
      <c r="A192" s="131"/>
      <c r="B192" s="131"/>
      <c r="C192" s="128"/>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row>
    <row r="193" spans="1:27" ht="15.75" customHeight="1">
      <c r="A193" s="131"/>
      <c r="B193" s="131"/>
      <c r="C193" s="128"/>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row>
    <row r="194" spans="1:27" ht="15.75" customHeight="1">
      <c r="A194" s="131"/>
      <c r="B194" s="131"/>
      <c r="C194" s="128"/>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row>
    <row r="195" spans="1:27" ht="15.75" customHeight="1">
      <c r="A195" s="131"/>
      <c r="B195" s="131"/>
      <c r="C195" s="128"/>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row>
    <row r="196" spans="1:27" ht="15.75" customHeight="1">
      <c r="A196" s="131"/>
      <c r="B196" s="131"/>
      <c r="C196" s="128"/>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row>
    <row r="197" spans="1:27" ht="15.75" customHeight="1">
      <c r="A197" s="131"/>
      <c r="B197" s="131"/>
      <c r="C197" s="128"/>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row>
    <row r="198" spans="1:27" ht="15.75" customHeight="1">
      <c r="A198" s="131"/>
      <c r="B198" s="131"/>
      <c r="C198" s="128"/>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row>
    <row r="199" spans="1:27" ht="15.75" customHeight="1">
      <c r="A199" s="131"/>
      <c r="B199" s="131"/>
      <c r="C199" s="128"/>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row>
    <row r="200" spans="1:27" ht="15.75" customHeight="1">
      <c r="A200" s="131"/>
      <c r="B200" s="131"/>
      <c r="C200" s="128"/>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row>
    <row r="201" spans="1:27" ht="15.75" customHeight="1">
      <c r="A201" s="131"/>
      <c r="B201" s="131"/>
      <c r="C201" s="128"/>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row>
    <row r="202" spans="1:27" ht="15.75" customHeight="1">
      <c r="A202" s="131"/>
      <c r="B202" s="131"/>
      <c r="C202" s="128"/>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row>
    <row r="203" spans="1:27" ht="15.75" customHeight="1">
      <c r="A203" s="131"/>
      <c r="B203" s="131"/>
      <c r="C203" s="128"/>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row>
    <row r="204" spans="1:27" ht="15.75" customHeight="1">
      <c r="A204" s="131"/>
      <c r="B204" s="131"/>
      <c r="C204" s="128"/>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row>
    <row r="205" spans="1:27" ht="15.75" customHeight="1">
      <c r="A205" s="131"/>
      <c r="B205" s="131"/>
      <c r="C205" s="128"/>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row>
    <row r="206" spans="1:27" ht="15.75" customHeight="1">
      <c r="A206" s="131"/>
      <c r="B206" s="131"/>
      <c r="C206" s="128"/>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row>
    <row r="207" spans="1:27" ht="15.75" customHeight="1">
      <c r="A207" s="131"/>
      <c r="B207" s="131"/>
      <c r="C207" s="128"/>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row>
    <row r="208" spans="1:27" ht="15.75" customHeight="1">
      <c r="A208" s="131"/>
      <c r="B208" s="131"/>
      <c r="C208" s="128"/>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row>
    <row r="209" spans="1:27" ht="15.75" customHeight="1">
      <c r="A209" s="131"/>
      <c r="B209" s="131"/>
      <c r="C209" s="128"/>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row>
    <row r="210" spans="1:27" ht="15.75" customHeight="1">
      <c r="A210" s="131"/>
      <c r="B210" s="131"/>
      <c r="C210" s="128"/>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row>
    <row r="211" spans="1:27" ht="15.75" customHeight="1">
      <c r="A211" s="131"/>
      <c r="B211" s="131"/>
      <c r="C211" s="128"/>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row>
    <row r="212" spans="1:27" ht="15.75" customHeight="1">
      <c r="A212" s="131"/>
      <c r="B212" s="131"/>
      <c r="C212" s="128"/>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row>
    <row r="213" spans="1:27" ht="15.75" customHeight="1">
      <c r="A213" s="131"/>
      <c r="B213" s="131"/>
      <c r="C213" s="128"/>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row>
    <row r="214" spans="1:27" ht="15.75" customHeight="1">
      <c r="A214" s="131"/>
      <c r="B214" s="131"/>
      <c r="C214" s="128"/>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row>
    <row r="215" spans="1:27" ht="15.75" customHeight="1">
      <c r="A215" s="131"/>
      <c r="B215" s="131"/>
      <c r="C215" s="128"/>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row>
    <row r="216" spans="1:27" ht="15.75" customHeight="1">
      <c r="A216" s="131"/>
      <c r="B216" s="131"/>
      <c r="C216" s="128"/>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row>
    <row r="217" spans="1:27" ht="15.75" customHeight="1">
      <c r="A217" s="131"/>
      <c r="B217" s="131"/>
      <c r="C217" s="128"/>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row>
    <row r="218" spans="1:27" ht="15.75" customHeight="1">
      <c r="A218" s="131"/>
      <c r="B218" s="131"/>
      <c r="C218" s="128"/>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row>
    <row r="219" spans="1:27" ht="15.75" customHeight="1">
      <c r="A219" s="131"/>
      <c r="B219" s="131"/>
      <c r="C219" s="128"/>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row>
    <row r="220" spans="1:27" ht="15.75" customHeight="1">
      <c r="A220" s="131"/>
      <c r="B220" s="131"/>
      <c r="C220" s="128"/>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row>
    <row r="221" spans="1:27" ht="15.75" customHeight="1">
      <c r="A221" s="131"/>
      <c r="B221" s="131"/>
      <c r="C221" s="128"/>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row>
    <row r="222" spans="1:27" ht="15.75" customHeight="1">
      <c r="A222" s="131"/>
      <c r="B222" s="131"/>
      <c r="C222" s="128"/>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row>
    <row r="223" spans="1:27" ht="15.75" customHeight="1">
      <c r="A223" s="131"/>
      <c r="B223" s="131"/>
      <c r="C223" s="128"/>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row>
    <row r="224" spans="1:27" ht="15.75" customHeight="1">
      <c r="A224" s="131"/>
      <c r="B224" s="131"/>
      <c r="C224" s="128"/>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row>
    <row r="225" spans="1:27" ht="15.75" customHeight="1">
      <c r="A225" s="131"/>
      <c r="B225" s="131"/>
      <c r="C225" s="128"/>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row>
    <row r="226" spans="1:27" ht="15.75" customHeight="1">
      <c r="A226" s="131"/>
      <c r="B226" s="131"/>
      <c r="C226" s="128"/>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row>
    <row r="227" spans="1:27" ht="15.75" customHeight="1">
      <c r="A227" s="131"/>
      <c r="B227" s="131"/>
      <c r="C227" s="128"/>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c r="AA227" s="131"/>
    </row>
    <row r="228" spans="1:27" ht="15.75" customHeight="1">
      <c r="A228" s="131"/>
      <c r="B228" s="131"/>
      <c r="C228" s="128"/>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c r="AA228" s="131"/>
    </row>
    <row r="229" spans="1:27" ht="15.75" customHeight="1">
      <c r="A229" s="131"/>
      <c r="B229" s="131"/>
      <c r="C229" s="128"/>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c r="AA229" s="131"/>
    </row>
    <row r="230" spans="1:27" ht="15.75" customHeight="1">
      <c r="A230" s="131"/>
      <c r="B230" s="131"/>
      <c r="C230" s="128"/>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row>
    <row r="231" spans="1:27" ht="15.75" customHeight="1">
      <c r="A231" s="131"/>
      <c r="B231" s="131"/>
      <c r="C231" s="128"/>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c r="AA231" s="131"/>
    </row>
    <row r="232" spans="1:27" ht="15.75" customHeight="1">
      <c r="A232" s="131"/>
      <c r="B232" s="131"/>
      <c r="C232" s="128"/>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row>
    <row r="233" spans="1:27" ht="15.75" customHeight="1">
      <c r="A233" s="131"/>
      <c r="B233" s="131"/>
      <c r="C233" s="128"/>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row>
    <row r="234" spans="1:27" ht="15.75" customHeight="1">
      <c r="A234" s="131"/>
      <c r="B234" s="131"/>
      <c r="C234" s="128"/>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c r="AA234" s="131"/>
    </row>
    <row r="235" spans="1:27" ht="15.75" customHeight="1">
      <c r="A235" s="131"/>
      <c r="B235" s="131"/>
      <c r="C235" s="128"/>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c r="AA235" s="131"/>
    </row>
    <row r="236" spans="1:27" ht="15.75" customHeight="1">
      <c r="A236" s="131"/>
      <c r="B236" s="131"/>
      <c r="C236" s="128"/>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row>
    <row r="237" spans="1:27" ht="15.75" customHeight="1">
      <c r="A237" s="131"/>
      <c r="B237" s="131"/>
      <c r="C237" s="128"/>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row>
    <row r="238" spans="1:27" ht="15.75" customHeight="1">
      <c r="A238" s="131"/>
      <c r="B238" s="131"/>
      <c r="C238" s="128"/>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row>
    <row r="239" spans="1:27" ht="15.75" customHeight="1">
      <c r="A239" s="131"/>
      <c r="B239" s="131"/>
      <c r="C239" s="128"/>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row>
    <row r="240" spans="1:27" ht="15.75" customHeight="1">
      <c r="A240" s="131"/>
      <c r="B240" s="131"/>
      <c r="C240" s="128"/>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row>
    <row r="241" spans="1:27" ht="15.75" customHeight="1">
      <c r="A241" s="131"/>
      <c r="B241" s="131"/>
      <c r="C241" s="128"/>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row>
    <row r="242" spans="1:27" ht="15.75" customHeight="1">
      <c r="A242" s="131"/>
      <c r="B242" s="131"/>
      <c r="C242" s="128"/>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row>
    <row r="243" spans="1:27" ht="15.75" customHeight="1">
      <c r="A243" s="131"/>
      <c r="B243" s="131"/>
      <c r="C243" s="128"/>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row>
    <row r="244" spans="1:27" ht="15.75" customHeight="1">
      <c r="A244" s="131"/>
      <c r="B244" s="131"/>
      <c r="C244" s="128"/>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row>
    <row r="245" spans="1:27" ht="15.75" customHeight="1">
      <c r="A245" s="131"/>
      <c r="B245" s="131"/>
      <c r="C245" s="128"/>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row>
    <row r="246" spans="1:27" ht="15.75" customHeight="1">
      <c r="A246" s="131"/>
      <c r="B246" s="131"/>
      <c r="C246" s="128"/>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row>
    <row r="247" spans="1:27" ht="15.75" customHeight="1">
      <c r="A247" s="131"/>
      <c r="B247" s="131"/>
      <c r="C247" s="128"/>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row>
    <row r="248" spans="1:27" ht="15.75" customHeight="1">
      <c r="A248" s="131"/>
      <c r="B248" s="131"/>
      <c r="C248" s="128"/>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row>
    <row r="249" spans="1:27" ht="15.75" customHeight="1">
      <c r="A249" s="131"/>
      <c r="B249" s="131"/>
      <c r="C249" s="128"/>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row>
    <row r="250" spans="1:27" ht="15.75" customHeight="1">
      <c r="A250" s="131"/>
      <c r="B250" s="131"/>
      <c r="C250" s="128"/>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row>
    <row r="251" spans="1:27" ht="15.75" customHeight="1">
      <c r="A251" s="131"/>
      <c r="B251" s="131"/>
      <c r="C251" s="128"/>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row>
    <row r="252" spans="1:27" ht="15.75" customHeight="1">
      <c r="A252" s="131"/>
      <c r="B252" s="131"/>
      <c r="C252" s="128"/>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row>
    <row r="253" spans="1:27" ht="15.75" customHeight="1">
      <c r="A253" s="131"/>
      <c r="B253" s="131"/>
      <c r="C253" s="128"/>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row>
    <row r="254" spans="1:27" ht="15.75" customHeight="1">
      <c r="A254" s="131"/>
      <c r="B254" s="131"/>
      <c r="C254" s="128"/>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row>
    <row r="255" spans="1:27" ht="15.75" customHeight="1">
      <c r="A255" s="131"/>
      <c r="B255" s="131"/>
      <c r="C255" s="128"/>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row>
    <row r="256" spans="1:27" ht="15.75" customHeight="1">
      <c r="A256" s="131"/>
      <c r="B256" s="131"/>
      <c r="C256" s="128"/>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row>
    <row r="257" spans="1:27" ht="15.75" customHeight="1">
      <c r="A257" s="131"/>
      <c r="B257" s="131"/>
      <c r="C257" s="128"/>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row>
    <row r="258" spans="1:27" ht="15.75" customHeight="1">
      <c r="A258" s="131"/>
      <c r="B258" s="131"/>
      <c r="C258" s="128"/>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row>
    <row r="259" spans="1:27" ht="15.75" customHeight="1">
      <c r="A259" s="131"/>
      <c r="B259" s="131"/>
      <c r="C259" s="128"/>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row>
    <row r="260" spans="1:27" ht="15.75" customHeight="1">
      <c r="A260" s="131"/>
      <c r="B260" s="131"/>
      <c r="C260" s="128"/>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row>
    <row r="261" spans="1:27" ht="15.75" customHeight="1">
      <c r="A261" s="131"/>
      <c r="B261" s="131"/>
      <c r="C261" s="128"/>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row>
    <row r="262" spans="1:27" ht="15.75" customHeight="1">
      <c r="A262" s="131"/>
      <c r="B262" s="131"/>
      <c r="C262" s="128"/>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row>
    <row r="263" spans="1:27" ht="15.75" customHeight="1">
      <c r="A263" s="131"/>
      <c r="B263" s="131"/>
      <c r="C263" s="128"/>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row>
    <row r="264" spans="1:27" ht="15.75" customHeight="1">
      <c r="A264" s="131"/>
      <c r="B264" s="131"/>
      <c r="C264" s="128"/>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row>
    <row r="265" spans="1:27" ht="15.75" customHeight="1">
      <c r="A265" s="131"/>
      <c r="B265" s="131"/>
      <c r="C265" s="128"/>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row>
    <row r="266" spans="1:27" ht="15.75" customHeight="1">
      <c r="A266" s="131"/>
      <c r="B266" s="131"/>
      <c r="C266" s="128"/>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row>
    <row r="267" spans="1:27" ht="15.75" customHeight="1">
      <c r="A267" s="131"/>
      <c r="B267" s="131"/>
      <c r="C267" s="128"/>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row>
    <row r="268" spans="1:27" ht="15.75" customHeight="1">
      <c r="A268" s="131"/>
      <c r="B268" s="131"/>
      <c r="C268" s="128"/>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row>
    <row r="269" spans="1:27" ht="15.75" customHeight="1">
      <c r="A269" s="131"/>
      <c r="B269" s="131"/>
      <c r="C269" s="128"/>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row>
    <row r="270" spans="1:27" ht="15.75" customHeight="1">
      <c r="A270" s="131"/>
      <c r="B270" s="131"/>
      <c r="C270" s="128"/>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row>
    <row r="271" spans="1:27" ht="15.75" customHeight="1">
      <c r="A271" s="131"/>
      <c r="B271" s="131"/>
      <c r="C271" s="128"/>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row>
    <row r="272" spans="1:27" ht="15.75" customHeight="1">
      <c r="A272" s="131"/>
      <c r="B272" s="131"/>
      <c r="C272" s="128"/>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row>
    <row r="273" spans="1:27" ht="15.75" customHeight="1">
      <c r="A273" s="131"/>
      <c r="B273" s="131"/>
      <c r="C273" s="128"/>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row>
    <row r="274" spans="1:27" ht="15.75" customHeight="1">
      <c r="A274" s="131"/>
      <c r="B274" s="131"/>
      <c r="C274" s="128"/>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row>
    <row r="275" spans="1:27" ht="15.75" customHeight="1">
      <c r="A275" s="131"/>
      <c r="B275" s="131"/>
      <c r="C275" s="128"/>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row>
    <row r="276" spans="1:27" ht="15.75" customHeight="1">
      <c r="A276" s="131"/>
      <c r="B276" s="131"/>
      <c r="C276" s="128"/>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row>
    <row r="277" spans="1:27" ht="15.75" customHeight="1">
      <c r="A277" s="131"/>
      <c r="B277" s="131"/>
      <c r="C277" s="128"/>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row>
    <row r="278" spans="1:27" ht="15.75" customHeight="1">
      <c r="A278" s="131"/>
      <c r="B278" s="131"/>
      <c r="C278" s="128"/>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row>
    <row r="279" spans="1:27" ht="15.75" customHeight="1">
      <c r="A279" s="131"/>
      <c r="B279" s="131"/>
      <c r="C279" s="128"/>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row>
    <row r="280" spans="1:27" ht="15.75" customHeight="1">
      <c r="A280" s="131"/>
      <c r="B280" s="131"/>
      <c r="C280" s="128"/>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row>
    <row r="281" spans="1:27" ht="15.75" customHeight="1">
      <c r="A281" s="131"/>
      <c r="B281" s="131"/>
      <c r="C281" s="128"/>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row>
    <row r="282" spans="1:27" ht="15.75" customHeight="1">
      <c r="A282" s="131"/>
      <c r="B282" s="131"/>
      <c r="C282" s="128"/>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row>
    <row r="283" spans="1:27" ht="15.75" customHeight="1"/>
    <row r="284" spans="1:27" ht="15.75" customHeight="1"/>
    <row r="285" spans="1:27" ht="15.75" customHeight="1"/>
    <row r="286" spans="1:27" ht="15.75" customHeight="1"/>
    <row r="287" spans="1:27" ht="15.75" customHeight="1"/>
    <row r="288" spans="1:27"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I6:L6"/>
    <mergeCell ref="A9:B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Y1000"/>
  <sheetViews>
    <sheetView workbookViewId="0"/>
  </sheetViews>
  <sheetFormatPr defaultColWidth="12.5703125" defaultRowHeight="15" customHeight="1"/>
  <cols>
    <col min="1" max="1" width="12.5703125" customWidth="1"/>
    <col min="2" max="2" width="13.7109375" customWidth="1"/>
    <col min="3" max="3" width="12.5703125" customWidth="1"/>
    <col min="4" max="4" width="48.42578125" customWidth="1"/>
    <col min="5" max="6" width="12.5703125" customWidth="1"/>
  </cols>
  <sheetData>
    <row r="1" spans="1:25" ht="12.75">
      <c r="A1" s="841" t="s">
        <v>1406</v>
      </c>
      <c r="B1" s="801"/>
      <c r="C1" s="801"/>
      <c r="D1" s="801"/>
      <c r="E1" s="801"/>
      <c r="F1" s="801"/>
      <c r="G1" s="801"/>
      <c r="H1" s="802"/>
      <c r="I1" s="73"/>
      <c r="J1" s="73"/>
      <c r="K1" s="73"/>
      <c r="L1" s="73"/>
      <c r="M1" s="73"/>
      <c r="N1" s="73"/>
      <c r="O1" s="73"/>
      <c r="P1" s="73"/>
      <c r="Q1" s="73"/>
      <c r="R1" s="73"/>
      <c r="S1" s="73"/>
      <c r="T1" s="73"/>
      <c r="U1" s="73"/>
      <c r="V1" s="73"/>
      <c r="W1" s="73"/>
      <c r="X1" s="73"/>
      <c r="Y1" s="73"/>
    </row>
    <row r="2" spans="1:25" ht="12.75">
      <c r="A2" s="799"/>
      <c r="B2" s="799"/>
      <c r="C2" s="799"/>
      <c r="D2" s="799"/>
      <c r="E2" s="799"/>
      <c r="F2" s="799"/>
      <c r="G2" s="799"/>
      <c r="H2" s="799"/>
      <c r="I2" s="73"/>
      <c r="J2" s="73"/>
      <c r="K2" s="73"/>
      <c r="L2" s="73"/>
      <c r="M2" s="73"/>
      <c r="N2" s="73"/>
      <c r="O2" s="73"/>
      <c r="P2" s="73"/>
      <c r="Q2" s="73"/>
      <c r="R2" s="73"/>
      <c r="S2" s="73"/>
      <c r="T2" s="73"/>
      <c r="U2" s="73"/>
      <c r="V2" s="73"/>
      <c r="W2" s="73"/>
      <c r="X2" s="73"/>
      <c r="Y2" s="73"/>
    </row>
    <row r="3" spans="1:25" ht="12.75">
      <c r="A3" s="842" t="s">
        <v>1407</v>
      </c>
      <c r="B3" s="813"/>
      <c r="C3" s="813"/>
      <c r="D3" s="813"/>
      <c r="E3" s="813"/>
      <c r="F3" s="813"/>
      <c r="G3" s="813"/>
      <c r="H3" s="814"/>
      <c r="I3" s="73"/>
      <c r="J3" s="73"/>
      <c r="K3" s="73"/>
      <c r="L3" s="73"/>
      <c r="M3" s="73"/>
      <c r="N3" s="73"/>
      <c r="O3" s="73"/>
      <c r="P3" s="73"/>
      <c r="Q3" s="73"/>
      <c r="R3" s="73"/>
      <c r="S3" s="73"/>
      <c r="T3" s="73"/>
      <c r="U3" s="73"/>
      <c r="V3" s="73"/>
      <c r="W3" s="73"/>
      <c r="X3" s="73"/>
      <c r="Y3" s="73"/>
    </row>
    <row r="4" spans="1:25" ht="12.75">
      <c r="A4" s="831"/>
      <c r="B4" s="813"/>
      <c r="C4" s="813"/>
      <c r="D4" s="813"/>
      <c r="E4" s="813"/>
      <c r="F4" s="813"/>
      <c r="G4" s="813"/>
      <c r="H4" s="814"/>
      <c r="I4" s="73"/>
      <c r="J4" s="73"/>
      <c r="K4" s="73"/>
      <c r="L4" s="73"/>
      <c r="M4" s="73"/>
      <c r="N4" s="73"/>
      <c r="O4" s="73"/>
      <c r="P4" s="73"/>
      <c r="Q4" s="73"/>
      <c r="R4" s="73"/>
      <c r="S4" s="73"/>
      <c r="T4" s="73"/>
      <c r="U4" s="73"/>
      <c r="V4" s="73"/>
      <c r="W4" s="73"/>
      <c r="X4" s="73"/>
      <c r="Y4" s="73"/>
    </row>
    <row r="5" spans="1:25" ht="38.25">
      <c r="A5" s="674" t="s">
        <v>0</v>
      </c>
      <c r="B5" s="675" t="s">
        <v>163</v>
      </c>
      <c r="C5" s="676" t="s">
        <v>164</v>
      </c>
      <c r="D5" s="677" t="s">
        <v>57</v>
      </c>
      <c r="E5" s="678" t="s">
        <v>1408</v>
      </c>
      <c r="F5" s="678" t="s">
        <v>981</v>
      </c>
      <c r="G5" s="678" t="s">
        <v>168</v>
      </c>
      <c r="H5" s="678" t="s">
        <v>1119</v>
      </c>
      <c r="I5" s="73"/>
      <c r="J5" s="73"/>
      <c r="K5" s="73"/>
      <c r="L5" s="73"/>
      <c r="M5" s="73"/>
      <c r="N5" s="73"/>
      <c r="O5" s="73"/>
      <c r="P5" s="73"/>
      <c r="Q5" s="73"/>
      <c r="R5" s="73"/>
      <c r="S5" s="73"/>
      <c r="T5" s="73"/>
      <c r="U5" s="73"/>
      <c r="V5" s="73"/>
      <c r="W5" s="73"/>
      <c r="X5" s="73"/>
      <c r="Y5" s="73"/>
    </row>
    <row r="6" spans="1:25" ht="12.75">
      <c r="A6" s="679">
        <v>43545</v>
      </c>
      <c r="B6" s="680" t="s">
        <v>1409</v>
      </c>
      <c r="C6" s="681">
        <v>0.625</v>
      </c>
      <c r="D6" s="77" t="s">
        <v>1410</v>
      </c>
      <c r="E6" s="72"/>
      <c r="F6" s="72"/>
      <c r="G6" s="72"/>
      <c r="H6" s="72"/>
      <c r="I6" s="73"/>
      <c r="J6" s="73"/>
      <c r="K6" s="73"/>
      <c r="L6" s="73"/>
      <c r="M6" s="73"/>
      <c r="N6" s="73"/>
      <c r="O6" s="73"/>
      <c r="P6" s="73"/>
      <c r="Q6" s="73"/>
      <c r="R6" s="73"/>
      <c r="S6" s="73"/>
      <c r="T6" s="73"/>
      <c r="U6" s="73"/>
      <c r="V6" s="73"/>
      <c r="W6" s="73"/>
      <c r="X6" s="73"/>
      <c r="Y6" s="73"/>
    </row>
    <row r="7" spans="1:25" ht="12.75">
      <c r="A7" s="682"/>
      <c r="B7" s="117"/>
      <c r="C7" s="681">
        <v>0.625</v>
      </c>
      <c r="D7" s="72" t="s">
        <v>1411</v>
      </c>
      <c r="E7" s="72"/>
      <c r="F7" s="72"/>
      <c r="G7" s="72"/>
      <c r="H7" s="72"/>
      <c r="I7" s="73"/>
      <c r="J7" s="73"/>
      <c r="K7" s="73"/>
      <c r="L7" s="73"/>
      <c r="M7" s="73"/>
      <c r="N7" s="73"/>
      <c r="O7" s="73"/>
      <c r="P7" s="73"/>
      <c r="Q7" s="73"/>
      <c r="R7" s="73"/>
      <c r="S7" s="73"/>
      <c r="T7" s="73"/>
      <c r="U7" s="73"/>
      <c r="V7" s="73"/>
      <c r="W7" s="73"/>
      <c r="X7" s="73"/>
      <c r="Y7" s="73"/>
    </row>
    <row r="8" spans="1:25" ht="51">
      <c r="A8" s="682"/>
      <c r="B8" s="117"/>
      <c r="C8" s="681">
        <v>0.625</v>
      </c>
      <c r="D8" s="77" t="s">
        <v>1412</v>
      </c>
      <c r="E8" s="80" t="s">
        <v>1413</v>
      </c>
      <c r="F8" s="72"/>
      <c r="G8" s="72"/>
      <c r="H8" s="72"/>
      <c r="I8" s="73"/>
      <c r="J8" s="73"/>
      <c r="K8" s="73"/>
      <c r="L8" s="73"/>
      <c r="M8" s="73"/>
      <c r="N8" s="73"/>
      <c r="O8" s="73"/>
      <c r="P8" s="73"/>
      <c r="Q8" s="73"/>
      <c r="R8" s="73"/>
      <c r="S8" s="73"/>
      <c r="T8" s="73"/>
      <c r="U8" s="73"/>
      <c r="V8" s="73"/>
      <c r="W8" s="73"/>
      <c r="X8" s="73"/>
      <c r="Y8" s="73"/>
    </row>
    <row r="9" spans="1:25" ht="38.25">
      <c r="A9" s="683" t="s">
        <v>1414</v>
      </c>
      <c r="B9" s="684"/>
      <c r="C9" s="685" t="s">
        <v>1002</v>
      </c>
      <c r="D9" s="77" t="s">
        <v>1415</v>
      </c>
      <c r="E9" s="686" t="s">
        <v>1135</v>
      </c>
      <c r="F9" s="72" t="s">
        <v>1416</v>
      </c>
      <c r="G9" s="72" t="s">
        <v>1417</v>
      </c>
      <c r="H9" s="72"/>
      <c r="I9" s="73"/>
      <c r="J9" s="73"/>
      <c r="K9" s="73"/>
      <c r="L9" s="73"/>
      <c r="M9" s="73"/>
      <c r="N9" s="73"/>
      <c r="O9" s="73"/>
      <c r="P9" s="73"/>
      <c r="Q9" s="73"/>
      <c r="R9" s="73"/>
      <c r="S9" s="73"/>
      <c r="T9" s="73"/>
      <c r="U9" s="73"/>
      <c r="V9" s="73"/>
      <c r="W9" s="73"/>
      <c r="X9" s="73"/>
      <c r="Y9" s="73"/>
    </row>
    <row r="10" spans="1:25" ht="12.75">
      <c r="A10" s="682"/>
      <c r="B10" s="117"/>
      <c r="C10" s="685" t="s">
        <v>1164</v>
      </c>
      <c r="D10" s="77" t="s">
        <v>1418</v>
      </c>
      <c r="E10" s="72"/>
      <c r="F10" s="72"/>
      <c r="G10" s="72"/>
      <c r="H10" s="72"/>
      <c r="I10" s="73"/>
      <c r="J10" s="73"/>
      <c r="K10" s="73"/>
      <c r="L10" s="73"/>
      <c r="M10" s="73"/>
      <c r="N10" s="73"/>
      <c r="O10" s="73"/>
      <c r="P10" s="73"/>
      <c r="Q10" s="73"/>
      <c r="R10" s="73"/>
      <c r="S10" s="73"/>
      <c r="T10" s="73"/>
      <c r="U10" s="73"/>
      <c r="V10" s="73"/>
      <c r="W10" s="73"/>
      <c r="X10" s="73"/>
      <c r="Y10" s="73"/>
    </row>
    <row r="11" spans="1:25" ht="12.75">
      <c r="A11" s="682"/>
      <c r="B11" s="117"/>
      <c r="C11" s="681"/>
      <c r="D11" s="72" t="s">
        <v>1419</v>
      </c>
      <c r="E11" s="80"/>
      <c r="F11" s="72"/>
      <c r="G11" s="72"/>
      <c r="H11" s="72"/>
      <c r="I11" s="73"/>
      <c r="J11" s="73"/>
      <c r="K11" s="73"/>
      <c r="L11" s="73"/>
      <c r="M11" s="73"/>
      <c r="N11" s="73"/>
      <c r="O11" s="73"/>
      <c r="P11" s="73"/>
      <c r="Q11" s="73"/>
      <c r="R11" s="73"/>
      <c r="S11" s="73"/>
      <c r="T11" s="73"/>
      <c r="U11" s="73"/>
      <c r="V11" s="73"/>
      <c r="W11" s="73"/>
      <c r="X11" s="73"/>
      <c r="Y11" s="73"/>
    </row>
    <row r="12" spans="1:25" ht="12.75">
      <c r="A12" s="682"/>
      <c r="B12" s="117"/>
      <c r="C12" s="681"/>
      <c r="D12" s="72" t="s">
        <v>1420</v>
      </c>
      <c r="E12" s="80"/>
      <c r="F12" s="72"/>
      <c r="G12" s="72"/>
      <c r="H12" s="72"/>
      <c r="I12" s="73"/>
      <c r="J12" s="73"/>
      <c r="K12" s="73"/>
      <c r="L12" s="73"/>
      <c r="M12" s="73"/>
      <c r="N12" s="73"/>
      <c r="O12" s="73"/>
      <c r="P12" s="73"/>
      <c r="Q12" s="73"/>
      <c r="R12" s="73"/>
      <c r="S12" s="73"/>
      <c r="T12" s="73"/>
      <c r="U12" s="73"/>
      <c r="V12" s="73"/>
      <c r="W12" s="73"/>
      <c r="X12" s="73"/>
      <c r="Y12" s="73"/>
    </row>
    <row r="13" spans="1:25" ht="12.75">
      <c r="A13" s="682"/>
      <c r="B13" s="117"/>
      <c r="C13" s="687">
        <v>0.75</v>
      </c>
      <c r="D13" s="688" t="s">
        <v>1421</v>
      </c>
      <c r="E13" s="80"/>
      <c r="F13" s="72"/>
      <c r="G13" s="72"/>
      <c r="H13" s="72"/>
      <c r="I13" s="73"/>
      <c r="J13" s="73"/>
      <c r="K13" s="73"/>
      <c r="L13" s="73"/>
      <c r="M13" s="73"/>
      <c r="N13" s="73"/>
      <c r="O13" s="73"/>
      <c r="P13" s="73"/>
      <c r="Q13" s="73"/>
      <c r="R13" s="73"/>
      <c r="S13" s="73"/>
      <c r="T13" s="73"/>
      <c r="U13" s="73"/>
      <c r="V13" s="73"/>
      <c r="W13" s="73"/>
      <c r="X13" s="73"/>
      <c r="Y13" s="73"/>
    </row>
    <row r="14" spans="1:25" ht="12.75">
      <c r="A14" s="682"/>
      <c r="B14" s="117"/>
      <c r="C14" s="681">
        <v>0.75</v>
      </c>
      <c r="D14" s="77" t="s">
        <v>1422</v>
      </c>
      <c r="E14" s="80"/>
      <c r="F14" s="72"/>
      <c r="G14" s="72"/>
      <c r="H14" s="72"/>
      <c r="I14" s="73"/>
      <c r="J14" s="73"/>
      <c r="K14" s="73"/>
      <c r="L14" s="73"/>
      <c r="M14" s="73"/>
      <c r="N14" s="73"/>
      <c r="O14" s="73"/>
      <c r="P14" s="73"/>
      <c r="Q14" s="73"/>
      <c r="R14" s="73"/>
      <c r="S14" s="73"/>
      <c r="T14" s="73"/>
      <c r="U14" s="73"/>
      <c r="V14" s="73"/>
      <c r="W14" s="73"/>
      <c r="X14" s="73"/>
      <c r="Y14" s="73"/>
    </row>
    <row r="15" spans="1:25" ht="165.75">
      <c r="A15" s="682"/>
      <c r="B15" s="117"/>
      <c r="C15" s="681"/>
      <c r="D15" s="77" t="s">
        <v>1423</v>
      </c>
      <c r="E15" s="80"/>
      <c r="F15" s="72"/>
      <c r="G15" s="72"/>
      <c r="H15" s="72"/>
      <c r="I15" s="73"/>
      <c r="J15" s="73"/>
      <c r="K15" s="73"/>
      <c r="L15" s="73"/>
      <c r="M15" s="73"/>
      <c r="N15" s="73"/>
      <c r="O15" s="73"/>
      <c r="P15" s="73"/>
      <c r="Q15" s="73"/>
      <c r="R15" s="73"/>
      <c r="S15" s="73"/>
      <c r="T15" s="73"/>
      <c r="U15" s="73"/>
      <c r="V15" s="73"/>
      <c r="W15" s="73"/>
      <c r="X15" s="73"/>
      <c r="Y15" s="73"/>
    </row>
    <row r="16" spans="1:25" ht="25.5">
      <c r="A16" s="682"/>
      <c r="B16" s="117"/>
      <c r="C16" s="681">
        <v>0.75</v>
      </c>
      <c r="D16" s="689" t="s">
        <v>1424</v>
      </c>
      <c r="E16" s="72"/>
      <c r="F16" s="72"/>
      <c r="G16" s="72"/>
      <c r="H16" s="72"/>
      <c r="I16" s="73"/>
      <c r="J16" s="73"/>
      <c r="K16" s="73"/>
      <c r="L16" s="73"/>
      <c r="M16" s="73"/>
      <c r="N16" s="73"/>
      <c r="O16" s="73"/>
      <c r="P16" s="73"/>
      <c r="Q16" s="73"/>
      <c r="R16" s="73"/>
      <c r="S16" s="73"/>
      <c r="T16" s="73"/>
      <c r="U16" s="73"/>
      <c r="V16" s="73"/>
      <c r="W16" s="73"/>
      <c r="X16" s="73"/>
      <c r="Y16" s="73"/>
    </row>
    <row r="17" spans="1:25" ht="12.75">
      <c r="A17" s="682"/>
      <c r="B17" s="117"/>
      <c r="C17" s="681">
        <v>0.75</v>
      </c>
      <c r="D17" s="689" t="s">
        <v>1425</v>
      </c>
      <c r="E17" s="72"/>
      <c r="F17" s="72"/>
      <c r="G17" s="72"/>
      <c r="H17" s="72"/>
      <c r="I17" s="73"/>
      <c r="J17" s="73"/>
      <c r="K17" s="73"/>
      <c r="L17" s="73"/>
      <c r="M17" s="73"/>
      <c r="N17" s="73"/>
      <c r="O17" s="73"/>
      <c r="P17" s="73"/>
      <c r="Q17" s="73"/>
      <c r="R17" s="73"/>
      <c r="S17" s="73"/>
      <c r="T17" s="73"/>
      <c r="U17" s="73"/>
      <c r="V17" s="73"/>
      <c r="W17" s="73"/>
      <c r="X17" s="73"/>
      <c r="Y17" s="73"/>
    </row>
    <row r="18" spans="1:25" ht="12.75">
      <c r="A18" s="682"/>
      <c r="B18" s="117"/>
      <c r="C18" s="690">
        <v>0.77083333333333337</v>
      </c>
      <c r="D18" s="72" t="s">
        <v>1426</v>
      </c>
      <c r="E18" s="72"/>
      <c r="F18" s="72"/>
      <c r="G18" s="72"/>
      <c r="H18" s="72"/>
      <c r="I18" s="73"/>
      <c r="J18" s="73"/>
      <c r="K18" s="73"/>
      <c r="L18" s="73"/>
      <c r="M18" s="73"/>
      <c r="N18" s="73"/>
      <c r="O18" s="73"/>
      <c r="P18" s="73"/>
      <c r="Q18" s="73"/>
      <c r="R18" s="73"/>
      <c r="S18" s="73"/>
      <c r="T18" s="73"/>
      <c r="U18" s="73"/>
      <c r="V18" s="73"/>
      <c r="W18" s="73"/>
      <c r="X18" s="73"/>
      <c r="Y18" s="73"/>
    </row>
    <row r="19" spans="1:25" ht="25.5">
      <c r="A19" s="682"/>
      <c r="B19" s="117"/>
      <c r="C19" s="681">
        <v>0.83333333333333337</v>
      </c>
      <c r="D19" s="86" t="s">
        <v>1427</v>
      </c>
      <c r="E19" s="72"/>
      <c r="F19" s="72"/>
      <c r="G19" s="72"/>
      <c r="H19" s="72"/>
      <c r="I19" s="73"/>
      <c r="J19" s="73"/>
      <c r="K19" s="73"/>
      <c r="L19" s="73"/>
      <c r="M19" s="73"/>
      <c r="N19" s="73"/>
      <c r="O19" s="73"/>
      <c r="P19" s="73"/>
      <c r="Q19" s="73"/>
      <c r="R19" s="73"/>
      <c r="S19" s="73"/>
      <c r="T19" s="73"/>
      <c r="U19" s="73"/>
      <c r="V19" s="73"/>
      <c r="W19" s="73"/>
      <c r="X19" s="73"/>
      <c r="Y19" s="73"/>
    </row>
    <row r="20" spans="1:25" ht="12.75">
      <c r="A20" s="682"/>
      <c r="B20" s="117"/>
      <c r="C20" s="681">
        <v>0.83333333333333337</v>
      </c>
      <c r="D20" s="86" t="s">
        <v>1428</v>
      </c>
      <c r="E20" s="72"/>
      <c r="F20" s="72"/>
      <c r="G20" s="72"/>
      <c r="H20" s="72"/>
      <c r="I20" s="73"/>
      <c r="J20" s="73"/>
      <c r="K20" s="73"/>
      <c r="L20" s="73"/>
      <c r="M20" s="73"/>
      <c r="N20" s="73"/>
      <c r="O20" s="73"/>
      <c r="P20" s="73"/>
      <c r="Q20" s="73"/>
      <c r="R20" s="73"/>
      <c r="S20" s="73"/>
      <c r="T20" s="73"/>
      <c r="U20" s="73"/>
      <c r="V20" s="73"/>
      <c r="W20" s="73"/>
      <c r="X20" s="73"/>
      <c r="Y20" s="73"/>
    </row>
    <row r="21" spans="1:25" ht="15.75" customHeight="1">
      <c r="A21" s="691" t="s">
        <v>181</v>
      </c>
      <c r="B21" s="692" t="s">
        <v>1030</v>
      </c>
      <c r="C21" s="681">
        <v>0.83333333333333337</v>
      </c>
      <c r="D21" s="86" t="s">
        <v>1429</v>
      </c>
      <c r="E21" s="72"/>
      <c r="F21" s="72"/>
      <c r="G21" s="72"/>
      <c r="H21" s="72"/>
      <c r="I21" s="73"/>
      <c r="J21" s="73"/>
      <c r="K21" s="73"/>
      <c r="L21" s="73"/>
      <c r="M21" s="73"/>
      <c r="N21" s="73"/>
      <c r="O21" s="73"/>
      <c r="P21" s="73"/>
      <c r="Q21" s="73"/>
      <c r="R21" s="73"/>
      <c r="S21" s="73"/>
      <c r="T21" s="73"/>
      <c r="U21" s="73"/>
      <c r="V21" s="73"/>
      <c r="W21" s="73"/>
      <c r="X21" s="73"/>
      <c r="Y21" s="73"/>
    </row>
    <row r="22" spans="1:25" ht="15.75" customHeight="1">
      <c r="A22" s="679">
        <v>43546</v>
      </c>
      <c r="B22" s="680" t="s">
        <v>1081</v>
      </c>
      <c r="C22" s="693" t="s">
        <v>1193</v>
      </c>
      <c r="D22" s="77" t="s">
        <v>1430</v>
      </c>
      <c r="E22" s="72"/>
      <c r="F22" s="72"/>
      <c r="G22" s="72"/>
      <c r="H22" s="72"/>
      <c r="I22" s="73"/>
      <c r="J22" s="73"/>
      <c r="K22" s="73"/>
      <c r="L22" s="73"/>
      <c r="M22" s="73"/>
      <c r="N22" s="73"/>
      <c r="O22" s="73"/>
      <c r="P22" s="73"/>
      <c r="Q22" s="73"/>
      <c r="R22" s="73"/>
      <c r="S22" s="73"/>
      <c r="T22" s="73"/>
      <c r="U22" s="73"/>
      <c r="V22" s="73"/>
      <c r="W22" s="73"/>
      <c r="X22" s="73"/>
      <c r="Y22" s="73"/>
    </row>
    <row r="23" spans="1:25" ht="15.75" customHeight="1">
      <c r="A23" s="694" t="s">
        <v>1431</v>
      </c>
      <c r="B23" s="692" t="s">
        <v>1151</v>
      </c>
      <c r="C23" s="681">
        <v>0.3125</v>
      </c>
      <c r="D23" s="86" t="s">
        <v>1432</v>
      </c>
      <c r="E23" s="72"/>
      <c r="F23" s="72"/>
      <c r="G23" s="72"/>
      <c r="H23" s="72"/>
      <c r="I23" s="73"/>
      <c r="J23" s="73"/>
      <c r="K23" s="73"/>
      <c r="L23" s="73"/>
      <c r="M23" s="73"/>
      <c r="N23" s="73"/>
      <c r="O23" s="73"/>
      <c r="P23" s="73"/>
      <c r="Q23" s="73"/>
      <c r="R23" s="73"/>
      <c r="S23" s="73"/>
      <c r="T23" s="73"/>
      <c r="U23" s="73"/>
      <c r="V23" s="73"/>
      <c r="W23" s="73"/>
      <c r="X23" s="73"/>
      <c r="Y23" s="73"/>
    </row>
    <row r="24" spans="1:25" ht="15.75" customHeight="1">
      <c r="A24" s="682"/>
      <c r="B24" s="117"/>
      <c r="C24" s="681"/>
      <c r="D24" s="77" t="s">
        <v>832</v>
      </c>
      <c r="E24" s="72"/>
      <c r="F24" s="72"/>
      <c r="G24" s="72"/>
      <c r="H24" s="72"/>
      <c r="I24" s="73"/>
      <c r="J24" s="73"/>
      <c r="K24" s="73"/>
      <c r="L24" s="73"/>
      <c r="M24" s="73"/>
      <c r="N24" s="73"/>
      <c r="O24" s="73"/>
      <c r="P24" s="73"/>
      <c r="Q24" s="73"/>
      <c r="R24" s="73"/>
      <c r="S24" s="73"/>
      <c r="T24" s="73"/>
      <c r="U24" s="73"/>
      <c r="V24" s="73"/>
      <c r="W24" s="73"/>
      <c r="X24" s="73"/>
      <c r="Y24" s="73"/>
    </row>
    <row r="25" spans="1:25" ht="15.75" customHeight="1">
      <c r="A25" s="682"/>
      <c r="B25" s="117"/>
      <c r="C25" s="687">
        <v>0.3125</v>
      </c>
      <c r="D25" s="688" t="s">
        <v>1433</v>
      </c>
      <c r="E25" s="72"/>
      <c r="F25" s="72"/>
      <c r="G25" s="72"/>
      <c r="H25" s="72"/>
      <c r="I25" s="73"/>
      <c r="J25" s="73"/>
      <c r="K25" s="73"/>
      <c r="L25" s="73"/>
      <c r="M25" s="73"/>
      <c r="N25" s="73"/>
      <c r="O25" s="73"/>
      <c r="P25" s="73"/>
      <c r="Q25" s="73"/>
      <c r="R25" s="73"/>
      <c r="S25" s="73"/>
      <c r="T25" s="73"/>
      <c r="U25" s="73"/>
      <c r="V25" s="73"/>
      <c r="W25" s="73"/>
      <c r="X25" s="73"/>
      <c r="Y25" s="73"/>
    </row>
    <row r="26" spans="1:25" ht="15.75" customHeight="1">
      <c r="A26" s="682"/>
      <c r="B26" s="117"/>
      <c r="C26" s="693" t="s">
        <v>1152</v>
      </c>
      <c r="D26" s="72" t="s">
        <v>452</v>
      </c>
      <c r="E26" s="72"/>
      <c r="F26" s="72"/>
      <c r="G26" s="72"/>
      <c r="H26" s="72"/>
      <c r="I26" s="73"/>
      <c r="J26" s="73"/>
      <c r="K26" s="73"/>
      <c r="L26" s="73"/>
      <c r="M26" s="73"/>
      <c r="N26" s="73"/>
      <c r="O26" s="73"/>
      <c r="P26" s="73"/>
      <c r="Q26" s="73"/>
      <c r="R26" s="73"/>
      <c r="S26" s="73"/>
      <c r="T26" s="73"/>
      <c r="U26" s="73"/>
      <c r="V26" s="73"/>
      <c r="W26" s="73"/>
      <c r="X26" s="73"/>
      <c r="Y26" s="73"/>
    </row>
    <row r="27" spans="1:25" ht="15.75" customHeight="1">
      <c r="A27" s="682"/>
      <c r="B27" s="117"/>
      <c r="C27" s="681">
        <v>0.5</v>
      </c>
      <c r="D27" s="72" t="s">
        <v>453</v>
      </c>
      <c r="E27" s="72"/>
      <c r="F27" s="72"/>
      <c r="G27" s="72"/>
      <c r="H27" s="72"/>
      <c r="I27" s="73"/>
      <c r="J27" s="73"/>
      <c r="K27" s="73"/>
      <c r="L27" s="73"/>
      <c r="M27" s="73"/>
      <c r="N27" s="73"/>
      <c r="O27" s="73"/>
      <c r="P27" s="73"/>
      <c r="Q27" s="73"/>
      <c r="R27" s="73"/>
      <c r="S27" s="73"/>
      <c r="T27" s="73"/>
      <c r="U27" s="73"/>
      <c r="V27" s="73"/>
      <c r="W27" s="73"/>
      <c r="X27" s="73"/>
      <c r="Y27" s="73"/>
    </row>
    <row r="28" spans="1:25" ht="15.75" customHeight="1">
      <c r="A28" s="682"/>
      <c r="B28" s="72"/>
      <c r="C28" s="693" t="s">
        <v>1203</v>
      </c>
      <c r="D28" s="77" t="s">
        <v>1434</v>
      </c>
      <c r="E28" s="72"/>
      <c r="F28" s="72"/>
      <c r="G28" s="72"/>
      <c r="H28" s="72"/>
      <c r="I28" s="73"/>
      <c r="J28" s="73"/>
      <c r="K28" s="73"/>
      <c r="L28" s="73"/>
      <c r="M28" s="73"/>
      <c r="N28" s="73"/>
      <c r="O28" s="73"/>
      <c r="P28" s="73"/>
      <c r="Q28" s="73"/>
      <c r="R28" s="73"/>
      <c r="S28" s="73"/>
      <c r="T28" s="73"/>
      <c r="U28" s="73"/>
      <c r="V28" s="73"/>
      <c r="W28" s="73"/>
      <c r="X28" s="73"/>
      <c r="Y28" s="73"/>
    </row>
    <row r="29" spans="1:25" ht="15.75" customHeight="1">
      <c r="A29" s="682"/>
      <c r="B29" s="72"/>
      <c r="C29" s="681">
        <v>0.60416666666666663</v>
      </c>
      <c r="D29" s="77" t="s">
        <v>1435</v>
      </c>
      <c r="E29" s="72"/>
      <c r="F29" s="72"/>
      <c r="G29" s="72"/>
      <c r="H29" s="72"/>
      <c r="I29" s="73"/>
      <c r="J29" s="73"/>
      <c r="K29" s="73"/>
      <c r="L29" s="73"/>
      <c r="M29" s="73"/>
      <c r="N29" s="73"/>
      <c r="O29" s="73"/>
      <c r="P29" s="73"/>
      <c r="Q29" s="73"/>
      <c r="R29" s="73"/>
      <c r="S29" s="73"/>
      <c r="T29" s="73"/>
      <c r="U29" s="73"/>
      <c r="V29" s="73"/>
      <c r="W29" s="73"/>
      <c r="X29" s="73"/>
      <c r="Y29" s="73"/>
    </row>
    <row r="30" spans="1:25" ht="15.75" customHeight="1">
      <c r="A30" s="695"/>
      <c r="B30" s="72"/>
      <c r="C30" s="80" t="s">
        <v>1436</v>
      </c>
      <c r="D30" s="72" t="s">
        <v>1437</v>
      </c>
      <c r="E30" s="72"/>
      <c r="F30" s="72"/>
      <c r="G30" s="72"/>
      <c r="H30" s="72"/>
      <c r="I30" s="73"/>
      <c r="J30" s="73"/>
      <c r="K30" s="73"/>
      <c r="L30" s="73"/>
      <c r="M30" s="73"/>
      <c r="N30" s="73"/>
      <c r="O30" s="73"/>
      <c r="P30" s="73"/>
      <c r="Q30" s="73"/>
      <c r="R30" s="73"/>
      <c r="S30" s="73"/>
      <c r="T30" s="73"/>
      <c r="U30" s="73"/>
      <c r="V30" s="73"/>
      <c r="W30" s="73"/>
      <c r="X30" s="73"/>
      <c r="Y30" s="73"/>
    </row>
    <row r="31" spans="1:25" ht="15.75" customHeight="1">
      <c r="A31" s="696"/>
      <c r="B31" s="72"/>
      <c r="C31" s="681">
        <v>0.6875</v>
      </c>
      <c r="D31" s="72" t="s">
        <v>956</v>
      </c>
      <c r="E31" s="72"/>
      <c r="F31" s="72"/>
      <c r="G31" s="72"/>
      <c r="H31" s="72"/>
      <c r="I31" s="73"/>
      <c r="J31" s="73"/>
      <c r="K31" s="73"/>
      <c r="L31" s="73"/>
      <c r="M31" s="73"/>
      <c r="N31" s="73"/>
      <c r="O31" s="73"/>
      <c r="P31" s="73"/>
      <c r="Q31" s="73"/>
      <c r="R31" s="73"/>
      <c r="S31" s="73"/>
      <c r="T31" s="73"/>
      <c r="U31" s="73"/>
      <c r="V31" s="73"/>
      <c r="W31" s="73"/>
      <c r="X31" s="73"/>
      <c r="Y31" s="73"/>
    </row>
    <row r="32" spans="1:25" ht="15.75" customHeight="1">
      <c r="A32" s="696"/>
      <c r="B32" s="72"/>
      <c r="C32" s="681">
        <v>0.70833333333333337</v>
      </c>
      <c r="D32" s="77" t="s">
        <v>450</v>
      </c>
      <c r="E32" s="72"/>
      <c r="F32" s="697">
        <v>27</v>
      </c>
      <c r="G32" s="72"/>
      <c r="H32" s="72"/>
      <c r="I32" s="73"/>
      <c r="J32" s="73"/>
      <c r="K32" s="73"/>
      <c r="L32" s="73"/>
      <c r="M32" s="73"/>
      <c r="N32" s="73"/>
      <c r="O32" s="73"/>
      <c r="P32" s="73"/>
      <c r="Q32" s="73"/>
      <c r="R32" s="73"/>
      <c r="S32" s="73"/>
      <c r="T32" s="73"/>
      <c r="U32" s="73"/>
      <c r="V32" s="73"/>
      <c r="W32" s="73"/>
      <c r="X32" s="73"/>
      <c r="Y32" s="73"/>
    </row>
    <row r="33" spans="1:25" ht="15.75" customHeight="1">
      <c r="A33" s="696"/>
      <c r="B33" s="72"/>
      <c r="C33" s="80" t="s">
        <v>1438</v>
      </c>
      <c r="D33" s="72" t="s">
        <v>1439</v>
      </c>
      <c r="E33" s="72"/>
      <c r="F33" s="72"/>
      <c r="G33" s="72"/>
      <c r="H33" s="72"/>
      <c r="I33" s="73"/>
      <c r="J33" s="73"/>
      <c r="K33" s="73"/>
      <c r="L33" s="73"/>
      <c r="M33" s="73"/>
      <c r="N33" s="73"/>
      <c r="O33" s="73"/>
      <c r="P33" s="73"/>
      <c r="Q33" s="73"/>
      <c r="R33" s="73"/>
      <c r="S33" s="73"/>
      <c r="T33" s="73"/>
      <c r="U33" s="73"/>
      <c r="V33" s="73"/>
      <c r="W33" s="73"/>
      <c r="X33" s="73"/>
      <c r="Y33" s="73"/>
    </row>
    <row r="34" spans="1:25" ht="15.75" customHeight="1">
      <c r="A34" s="696"/>
      <c r="B34" s="72"/>
      <c r="C34" s="681">
        <v>0.86458333333333337</v>
      </c>
      <c r="D34" s="77" t="s">
        <v>1105</v>
      </c>
      <c r="E34" s="72"/>
      <c r="F34" s="72"/>
      <c r="G34" s="72"/>
      <c r="H34" s="72"/>
      <c r="I34" s="73"/>
      <c r="J34" s="73"/>
      <c r="K34" s="73"/>
      <c r="L34" s="73"/>
      <c r="M34" s="73"/>
      <c r="N34" s="73"/>
      <c r="O34" s="73"/>
      <c r="P34" s="73"/>
      <c r="Q34" s="73"/>
      <c r="R34" s="73"/>
      <c r="S34" s="73"/>
      <c r="T34" s="73"/>
      <c r="U34" s="73"/>
      <c r="V34" s="73"/>
      <c r="W34" s="73"/>
      <c r="X34" s="73"/>
      <c r="Y34" s="73"/>
    </row>
    <row r="35" spans="1:25" ht="15.75" customHeight="1">
      <c r="A35" s="696"/>
      <c r="B35" s="72"/>
      <c r="C35" s="681">
        <v>0.875</v>
      </c>
      <c r="D35" s="72" t="s">
        <v>859</v>
      </c>
      <c r="E35" s="72"/>
      <c r="F35" s="72"/>
      <c r="G35" s="72"/>
      <c r="H35" s="72"/>
      <c r="I35" s="73"/>
      <c r="J35" s="73"/>
      <c r="K35" s="73"/>
      <c r="L35" s="73"/>
      <c r="M35" s="73"/>
      <c r="N35" s="73"/>
      <c r="O35" s="73"/>
      <c r="P35" s="73"/>
      <c r="Q35" s="73"/>
      <c r="R35" s="73"/>
      <c r="S35" s="73"/>
      <c r="T35" s="73"/>
      <c r="U35" s="73"/>
      <c r="V35" s="73"/>
      <c r="W35" s="73"/>
      <c r="X35" s="73"/>
      <c r="Y35" s="73"/>
    </row>
    <row r="36" spans="1:25" ht="15.75" customHeight="1">
      <c r="A36" s="691" t="s">
        <v>181</v>
      </c>
      <c r="B36" s="692" t="s">
        <v>1030</v>
      </c>
      <c r="C36" s="681">
        <v>0.86458333333333337</v>
      </c>
      <c r="D36" s="72" t="s">
        <v>1098</v>
      </c>
      <c r="E36" s="72"/>
      <c r="F36" s="72"/>
      <c r="G36" s="72"/>
      <c r="H36" s="72"/>
      <c r="I36" s="73"/>
      <c r="J36" s="73"/>
      <c r="K36" s="73"/>
      <c r="L36" s="73"/>
      <c r="M36" s="73"/>
      <c r="N36" s="73"/>
      <c r="O36" s="73"/>
      <c r="P36" s="73"/>
      <c r="Q36" s="73"/>
      <c r="R36" s="73"/>
      <c r="S36" s="73"/>
      <c r="T36" s="73"/>
      <c r="U36" s="73"/>
      <c r="V36" s="73"/>
      <c r="W36" s="73"/>
      <c r="X36" s="73"/>
      <c r="Y36" s="73"/>
    </row>
    <row r="37" spans="1:25" ht="15.75" customHeight="1">
      <c r="A37" s="679">
        <v>43547</v>
      </c>
      <c r="B37" s="680" t="s">
        <v>1100</v>
      </c>
      <c r="C37" s="681">
        <v>0.28125</v>
      </c>
      <c r="D37" s="77" t="s">
        <v>1440</v>
      </c>
      <c r="E37" s="72"/>
      <c r="F37" s="72"/>
      <c r="G37" s="72"/>
      <c r="H37" s="72"/>
      <c r="I37" s="73"/>
      <c r="J37" s="73"/>
      <c r="K37" s="73"/>
      <c r="L37" s="73"/>
      <c r="M37" s="73"/>
      <c r="N37" s="73"/>
      <c r="O37" s="73"/>
      <c r="P37" s="73"/>
      <c r="Q37" s="73"/>
      <c r="R37" s="73"/>
      <c r="S37" s="73"/>
      <c r="T37" s="73"/>
      <c r="U37" s="73"/>
      <c r="V37" s="73"/>
      <c r="W37" s="73"/>
      <c r="X37" s="73"/>
      <c r="Y37" s="73"/>
    </row>
    <row r="38" spans="1:25" ht="15.75" customHeight="1">
      <c r="A38" s="694" t="s">
        <v>1431</v>
      </c>
      <c r="B38" s="692" t="s">
        <v>1178</v>
      </c>
      <c r="C38" s="681">
        <v>0.29166666666666669</v>
      </c>
      <c r="D38" s="72" t="s">
        <v>864</v>
      </c>
      <c r="E38" s="697">
        <v>90</v>
      </c>
      <c r="F38" s="697">
        <v>27</v>
      </c>
      <c r="G38" s="72"/>
      <c r="H38" s="72"/>
      <c r="I38" s="698">
        <f>25*3</f>
        <v>75</v>
      </c>
      <c r="J38" s="73"/>
      <c r="K38" s="73"/>
      <c r="L38" s="73"/>
      <c r="M38" s="73"/>
      <c r="N38" s="73"/>
      <c r="O38" s="73"/>
      <c r="P38" s="73"/>
      <c r="Q38" s="73"/>
      <c r="R38" s="73"/>
      <c r="S38" s="73"/>
      <c r="T38" s="73"/>
      <c r="U38" s="73"/>
      <c r="V38" s="73"/>
      <c r="W38" s="73"/>
      <c r="X38" s="73"/>
      <c r="Y38" s="73"/>
    </row>
    <row r="39" spans="1:25" ht="15.75" customHeight="1">
      <c r="A39" s="682"/>
      <c r="B39" s="117"/>
      <c r="C39" s="681">
        <v>0.3125</v>
      </c>
      <c r="D39" s="77" t="s">
        <v>1441</v>
      </c>
      <c r="E39" s="72"/>
      <c r="F39" s="72"/>
      <c r="G39" s="697">
        <v>50</v>
      </c>
      <c r="H39" s="72"/>
      <c r="I39" s="698">
        <v>14</v>
      </c>
      <c r="J39" s="73"/>
      <c r="K39" s="73"/>
      <c r="L39" s="73"/>
      <c r="M39" s="73"/>
      <c r="N39" s="73"/>
      <c r="O39" s="73"/>
      <c r="P39" s="73"/>
      <c r="Q39" s="73"/>
      <c r="R39" s="73"/>
      <c r="S39" s="73"/>
      <c r="T39" s="73"/>
      <c r="U39" s="73"/>
      <c r="V39" s="73"/>
      <c r="W39" s="73"/>
      <c r="X39" s="73"/>
      <c r="Y39" s="73"/>
    </row>
    <row r="40" spans="1:25" ht="15.75" customHeight="1">
      <c r="A40" s="682"/>
      <c r="B40" s="117"/>
      <c r="C40" s="681">
        <v>0.33333333333333331</v>
      </c>
      <c r="D40" s="77" t="s">
        <v>1442</v>
      </c>
      <c r="E40" s="72"/>
      <c r="F40" s="72"/>
      <c r="G40" s="72"/>
      <c r="H40" s="72"/>
      <c r="I40" s="698"/>
      <c r="J40" s="73"/>
      <c r="K40" s="73"/>
      <c r="L40" s="73"/>
      <c r="M40" s="73"/>
      <c r="N40" s="73"/>
      <c r="O40" s="73"/>
      <c r="P40" s="73"/>
      <c r="Q40" s="73"/>
      <c r="R40" s="73"/>
      <c r="S40" s="73"/>
      <c r="T40" s="73"/>
      <c r="U40" s="73"/>
      <c r="V40" s="73"/>
      <c r="W40" s="73"/>
      <c r="X40" s="73"/>
      <c r="Y40" s="73"/>
    </row>
    <row r="41" spans="1:25" ht="15.75" customHeight="1">
      <c r="A41" s="682"/>
      <c r="B41" s="117"/>
      <c r="C41" s="693" t="s">
        <v>1152</v>
      </c>
      <c r="D41" s="77" t="s">
        <v>1443</v>
      </c>
      <c r="E41" s="72"/>
      <c r="F41" s="72"/>
      <c r="G41" s="72"/>
      <c r="H41" s="72"/>
      <c r="I41" s="698"/>
      <c r="J41" s="73"/>
      <c r="K41" s="73"/>
      <c r="L41" s="73"/>
      <c r="M41" s="73"/>
      <c r="N41" s="73"/>
      <c r="O41" s="73"/>
      <c r="P41" s="73"/>
      <c r="Q41" s="73"/>
      <c r="R41" s="73"/>
      <c r="S41" s="73"/>
      <c r="T41" s="73"/>
      <c r="U41" s="73"/>
      <c r="V41" s="73"/>
      <c r="W41" s="73"/>
      <c r="X41" s="73"/>
      <c r="Y41" s="73"/>
    </row>
    <row r="42" spans="1:25" ht="15.75" customHeight="1">
      <c r="A42" s="682"/>
      <c r="B42" s="117"/>
      <c r="C42" s="699">
        <v>0.35416666666666669</v>
      </c>
      <c r="D42" s="77" t="s">
        <v>1444</v>
      </c>
      <c r="E42" s="72"/>
      <c r="F42" s="72"/>
      <c r="G42" s="72"/>
      <c r="H42" s="72"/>
      <c r="I42" s="698"/>
      <c r="J42" s="73"/>
      <c r="K42" s="73"/>
      <c r="L42" s="73"/>
      <c r="M42" s="73"/>
      <c r="N42" s="73"/>
      <c r="O42" s="73"/>
      <c r="P42" s="73"/>
      <c r="Q42" s="73"/>
      <c r="R42" s="73"/>
      <c r="S42" s="73"/>
      <c r="T42" s="73"/>
      <c r="U42" s="73"/>
      <c r="V42" s="73"/>
      <c r="W42" s="73"/>
      <c r="X42" s="73"/>
      <c r="Y42" s="73"/>
    </row>
    <row r="43" spans="1:25" ht="15.75" customHeight="1">
      <c r="A43" s="682"/>
      <c r="B43" s="117"/>
      <c r="C43" s="693" t="s">
        <v>1445</v>
      </c>
      <c r="D43" s="72" t="s">
        <v>1035</v>
      </c>
      <c r="E43" s="72"/>
      <c r="F43" s="72"/>
      <c r="G43" s="72"/>
      <c r="H43" s="72"/>
      <c r="I43" s="698">
        <v>10</v>
      </c>
      <c r="J43" s="73"/>
      <c r="K43" s="73"/>
      <c r="L43" s="73"/>
      <c r="M43" s="73"/>
      <c r="N43" s="73"/>
      <c r="O43" s="73"/>
      <c r="P43" s="73"/>
      <c r="Q43" s="73"/>
      <c r="R43" s="73"/>
      <c r="S43" s="73"/>
      <c r="T43" s="73"/>
      <c r="U43" s="73"/>
      <c r="V43" s="73"/>
      <c r="W43" s="73"/>
      <c r="X43" s="73"/>
      <c r="Y43" s="73"/>
    </row>
    <row r="44" spans="1:25" ht="15.75" customHeight="1">
      <c r="A44" s="682"/>
      <c r="B44" s="117"/>
      <c r="C44" s="681">
        <v>0.4375</v>
      </c>
      <c r="D44" s="77" t="s">
        <v>1446</v>
      </c>
      <c r="E44" s="72"/>
      <c r="F44" s="72"/>
      <c r="G44" s="72"/>
      <c r="H44" s="72"/>
      <c r="I44" s="73"/>
      <c r="J44" s="73"/>
      <c r="K44" s="73"/>
      <c r="L44" s="73"/>
      <c r="M44" s="73"/>
      <c r="N44" s="73"/>
      <c r="O44" s="73"/>
      <c r="P44" s="73"/>
      <c r="Q44" s="73"/>
      <c r="R44" s="73"/>
      <c r="S44" s="73"/>
      <c r="T44" s="73"/>
      <c r="U44" s="73"/>
      <c r="V44" s="73"/>
      <c r="W44" s="73"/>
      <c r="X44" s="73"/>
      <c r="Y44" s="73"/>
    </row>
    <row r="45" spans="1:25" ht="15.75" customHeight="1">
      <c r="A45" s="682"/>
      <c r="B45" s="117"/>
      <c r="C45" s="693" t="s">
        <v>1447</v>
      </c>
      <c r="D45" s="77" t="s">
        <v>1448</v>
      </c>
      <c r="E45" s="72"/>
      <c r="F45" s="72"/>
      <c r="G45" s="72"/>
      <c r="H45" s="72"/>
      <c r="I45" s="73"/>
      <c r="J45" s="73"/>
      <c r="K45" s="73"/>
      <c r="L45" s="73"/>
      <c r="M45" s="73"/>
      <c r="N45" s="73"/>
      <c r="O45" s="73"/>
      <c r="P45" s="73"/>
      <c r="Q45" s="73"/>
      <c r="R45" s="73"/>
      <c r="S45" s="73"/>
      <c r="T45" s="73"/>
      <c r="U45" s="73"/>
      <c r="V45" s="73"/>
      <c r="W45" s="73"/>
      <c r="X45" s="73"/>
      <c r="Y45" s="73"/>
    </row>
    <row r="46" spans="1:25" ht="15.75" customHeight="1">
      <c r="A46" s="682"/>
      <c r="B46" s="117"/>
      <c r="C46" s="681">
        <v>0.45833333333333331</v>
      </c>
      <c r="D46" s="72" t="s">
        <v>869</v>
      </c>
      <c r="E46" s="72"/>
      <c r="F46" s="72"/>
      <c r="G46" s="72"/>
      <c r="H46" s="72"/>
      <c r="I46" s="73"/>
      <c r="J46" s="73"/>
      <c r="K46" s="73"/>
      <c r="L46" s="73"/>
      <c r="M46" s="73"/>
      <c r="N46" s="73"/>
      <c r="O46" s="73"/>
      <c r="P46" s="73"/>
      <c r="Q46" s="73"/>
      <c r="R46" s="73"/>
      <c r="S46" s="73"/>
      <c r="T46" s="73"/>
      <c r="U46" s="73"/>
      <c r="V46" s="73"/>
      <c r="W46" s="73"/>
      <c r="X46" s="73"/>
      <c r="Y46" s="73"/>
    </row>
    <row r="47" spans="1:25" ht="15.75" customHeight="1">
      <c r="A47" s="106"/>
      <c r="B47" s="72"/>
      <c r="C47" s="681">
        <v>0.47916666666666669</v>
      </c>
      <c r="D47" s="72" t="s">
        <v>1449</v>
      </c>
      <c r="E47" s="72"/>
      <c r="F47" s="72"/>
      <c r="G47" s="72"/>
      <c r="H47" s="72"/>
      <c r="I47" s="73"/>
      <c r="J47" s="73"/>
      <c r="K47" s="73"/>
      <c r="L47" s="73"/>
      <c r="M47" s="73"/>
      <c r="N47" s="73"/>
      <c r="O47" s="73"/>
      <c r="P47" s="73"/>
      <c r="Q47" s="73"/>
      <c r="R47" s="73"/>
      <c r="S47" s="73"/>
      <c r="T47" s="73"/>
      <c r="U47" s="73"/>
      <c r="V47" s="73"/>
      <c r="W47" s="73"/>
      <c r="X47" s="73"/>
      <c r="Y47" s="73"/>
    </row>
    <row r="48" spans="1:25" ht="15.75" customHeight="1">
      <c r="A48" s="106"/>
      <c r="B48" s="72"/>
      <c r="C48" s="681">
        <v>0.5625</v>
      </c>
      <c r="D48" s="72" t="s">
        <v>874</v>
      </c>
      <c r="E48" s="697">
        <v>97</v>
      </c>
      <c r="F48" s="697">
        <v>27</v>
      </c>
      <c r="G48" s="72"/>
      <c r="H48" s="700">
        <v>15</v>
      </c>
      <c r="I48" s="73"/>
      <c r="J48" s="73"/>
      <c r="K48" s="73"/>
      <c r="L48" s="73"/>
      <c r="M48" s="73"/>
      <c r="N48" s="73"/>
      <c r="O48" s="73"/>
      <c r="P48" s="73"/>
      <c r="Q48" s="73"/>
      <c r="R48" s="73"/>
      <c r="S48" s="73"/>
      <c r="T48" s="73"/>
      <c r="U48" s="73"/>
      <c r="V48" s="73"/>
      <c r="W48" s="73"/>
      <c r="X48" s="73"/>
      <c r="Y48" s="73"/>
    </row>
    <row r="49" spans="1:25" ht="15.75" customHeight="1">
      <c r="A49" s="696"/>
      <c r="B49" s="72"/>
      <c r="C49" s="681">
        <v>0.60416666666666663</v>
      </c>
      <c r="D49" s="72" t="s">
        <v>1450</v>
      </c>
      <c r="E49" s="72"/>
      <c r="F49" s="72"/>
      <c r="G49" s="72"/>
      <c r="H49" s="117"/>
      <c r="I49" s="73"/>
      <c r="J49" s="73"/>
      <c r="K49" s="73"/>
      <c r="L49" s="73"/>
      <c r="M49" s="73"/>
      <c r="N49" s="73"/>
      <c r="O49" s="73"/>
      <c r="P49" s="73"/>
      <c r="Q49" s="73"/>
      <c r="R49" s="73"/>
      <c r="S49" s="73"/>
      <c r="T49" s="73"/>
      <c r="U49" s="73"/>
      <c r="V49" s="73"/>
      <c r="W49" s="73"/>
      <c r="X49" s="73"/>
      <c r="Y49" s="73"/>
    </row>
    <row r="50" spans="1:25" ht="15.75" customHeight="1">
      <c r="A50" s="696"/>
      <c r="B50" s="72"/>
      <c r="C50" s="681">
        <v>0.64583333333333337</v>
      </c>
      <c r="D50" s="77" t="s">
        <v>1446</v>
      </c>
      <c r="E50" s="72"/>
      <c r="F50" s="72"/>
      <c r="G50" s="72"/>
      <c r="H50" s="117"/>
      <c r="I50" s="73"/>
      <c r="J50" s="73"/>
      <c r="K50" s="73"/>
      <c r="L50" s="73"/>
      <c r="M50" s="73"/>
      <c r="N50" s="73"/>
      <c r="O50" s="73"/>
      <c r="P50" s="73"/>
      <c r="Q50" s="73"/>
      <c r="R50" s="73"/>
      <c r="S50" s="73"/>
      <c r="T50" s="73"/>
      <c r="U50" s="73"/>
      <c r="V50" s="73"/>
      <c r="W50" s="73"/>
      <c r="X50" s="73"/>
      <c r="Y50" s="73"/>
    </row>
    <row r="51" spans="1:25" ht="15.75" customHeight="1">
      <c r="A51" s="696"/>
      <c r="B51" s="72"/>
      <c r="C51" s="681">
        <v>0.75</v>
      </c>
      <c r="D51" s="77" t="s">
        <v>450</v>
      </c>
      <c r="E51" s="697">
        <v>92</v>
      </c>
      <c r="F51" s="697">
        <v>27</v>
      </c>
      <c r="G51" s="72"/>
      <c r="H51" s="117"/>
      <c r="I51" s="73"/>
      <c r="J51" s="73"/>
      <c r="K51" s="73"/>
      <c r="L51" s="73"/>
      <c r="M51" s="73"/>
      <c r="N51" s="73"/>
      <c r="O51" s="73"/>
      <c r="P51" s="73"/>
      <c r="Q51" s="73"/>
      <c r="R51" s="73"/>
      <c r="S51" s="73"/>
      <c r="T51" s="73"/>
      <c r="U51" s="73"/>
      <c r="V51" s="73"/>
      <c r="W51" s="73"/>
      <c r="X51" s="73"/>
      <c r="Y51" s="73"/>
    </row>
    <row r="52" spans="1:25" ht="15.75" customHeight="1">
      <c r="A52" s="696"/>
      <c r="B52" s="72"/>
      <c r="C52" s="681">
        <v>0.79166666666666663</v>
      </c>
      <c r="D52" s="72" t="s">
        <v>1451</v>
      </c>
      <c r="E52" s="72"/>
      <c r="F52" s="72"/>
      <c r="G52" s="72"/>
      <c r="H52" s="117"/>
      <c r="I52" s="73"/>
      <c r="J52" s="73"/>
      <c r="K52" s="73"/>
      <c r="L52" s="73"/>
      <c r="M52" s="73"/>
      <c r="N52" s="73"/>
      <c r="O52" s="73"/>
      <c r="P52" s="73"/>
      <c r="Q52" s="73"/>
      <c r="R52" s="73"/>
      <c r="S52" s="73"/>
      <c r="T52" s="73"/>
      <c r="U52" s="73"/>
      <c r="V52" s="73"/>
      <c r="W52" s="73"/>
      <c r="X52" s="73"/>
      <c r="Y52" s="73"/>
    </row>
    <row r="53" spans="1:25" ht="15.75" customHeight="1">
      <c r="A53" s="701"/>
      <c r="B53" s="72"/>
      <c r="C53" s="681">
        <v>0.82291666666666663</v>
      </c>
      <c r="D53" s="77" t="s">
        <v>1105</v>
      </c>
      <c r="E53" s="72"/>
      <c r="F53" s="72"/>
      <c r="G53" s="72"/>
      <c r="H53" s="72"/>
      <c r="I53" s="73"/>
      <c r="J53" s="73"/>
      <c r="K53" s="73"/>
      <c r="L53" s="73"/>
      <c r="M53" s="73"/>
      <c r="N53" s="73"/>
      <c r="O53" s="73"/>
      <c r="P53" s="73"/>
      <c r="Q53" s="73"/>
      <c r="R53" s="73"/>
      <c r="S53" s="73"/>
      <c r="T53" s="73"/>
      <c r="U53" s="73"/>
      <c r="V53" s="73"/>
      <c r="W53" s="73"/>
      <c r="X53" s="73"/>
      <c r="Y53" s="73"/>
    </row>
    <row r="54" spans="1:25" ht="15.75" customHeight="1">
      <c r="A54" s="691" t="s">
        <v>181</v>
      </c>
      <c r="B54" s="692" t="s">
        <v>1174</v>
      </c>
      <c r="C54" s="681">
        <v>0.83333333333333337</v>
      </c>
      <c r="D54" s="72" t="s">
        <v>859</v>
      </c>
      <c r="E54" s="72"/>
      <c r="F54" s="72"/>
      <c r="G54" s="72"/>
      <c r="H54" s="72"/>
      <c r="I54" s="73"/>
      <c r="J54" s="73"/>
      <c r="K54" s="73"/>
      <c r="L54" s="73"/>
      <c r="M54" s="73"/>
      <c r="N54" s="73"/>
      <c r="O54" s="73"/>
      <c r="P54" s="73"/>
      <c r="Q54" s="73"/>
      <c r="R54" s="73"/>
      <c r="S54" s="73"/>
      <c r="T54" s="73"/>
      <c r="U54" s="73"/>
      <c r="V54" s="73"/>
      <c r="W54" s="73"/>
      <c r="X54" s="73"/>
      <c r="Y54" s="73"/>
    </row>
    <row r="55" spans="1:25" ht="15.75" customHeight="1">
      <c r="A55" s="679">
        <v>43548</v>
      </c>
      <c r="B55" s="680" t="s">
        <v>1106</v>
      </c>
      <c r="C55" s="693" t="s">
        <v>1193</v>
      </c>
      <c r="D55" s="77" t="s">
        <v>1452</v>
      </c>
      <c r="E55" s="72"/>
      <c r="F55" s="72"/>
      <c r="G55" s="72"/>
      <c r="H55" s="72"/>
      <c r="I55" s="73"/>
      <c r="J55" s="73"/>
      <c r="K55" s="73"/>
      <c r="L55" s="73"/>
      <c r="M55" s="73"/>
      <c r="N55" s="73"/>
      <c r="O55" s="73"/>
      <c r="P55" s="73"/>
      <c r="Q55" s="73"/>
      <c r="R55" s="73"/>
      <c r="S55" s="73"/>
      <c r="T55" s="73"/>
      <c r="U55" s="73"/>
      <c r="V55" s="73"/>
      <c r="W55" s="73"/>
      <c r="X55" s="73"/>
      <c r="Y55" s="73"/>
    </row>
    <row r="56" spans="1:25" ht="15.75" customHeight="1">
      <c r="A56" s="694" t="s">
        <v>1431</v>
      </c>
      <c r="B56" s="692" t="s">
        <v>1178</v>
      </c>
      <c r="C56" s="681">
        <v>0.29166666666666669</v>
      </c>
      <c r="D56" s="72" t="s">
        <v>864</v>
      </c>
      <c r="E56" s="697">
        <v>90</v>
      </c>
      <c r="F56" s="697">
        <v>27</v>
      </c>
      <c r="G56" s="72"/>
      <c r="H56" s="72"/>
      <c r="I56" s="73"/>
      <c r="J56" s="73"/>
      <c r="K56" s="73"/>
      <c r="L56" s="73"/>
      <c r="M56" s="73"/>
      <c r="N56" s="73"/>
      <c r="O56" s="73"/>
      <c r="P56" s="73"/>
      <c r="Q56" s="73"/>
      <c r="R56" s="73"/>
      <c r="S56" s="73"/>
      <c r="T56" s="73"/>
      <c r="U56" s="73"/>
      <c r="V56" s="73"/>
      <c r="W56" s="73"/>
      <c r="X56" s="73"/>
      <c r="Y56" s="73"/>
    </row>
    <row r="57" spans="1:25" ht="15.75" customHeight="1">
      <c r="A57" s="682"/>
      <c r="B57" s="117"/>
      <c r="C57" s="681">
        <v>0.33333333333333331</v>
      </c>
      <c r="D57" s="72" t="s">
        <v>866</v>
      </c>
      <c r="E57" s="72"/>
      <c r="F57" s="72"/>
      <c r="G57" s="72"/>
      <c r="H57" s="72"/>
      <c r="I57" s="73"/>
      <c r="J57" s="73"/>
      <c r="K57" s="73"/>
      <c r="L57" s="73"/>
      <c r="M57" s="73"/>
      <c r="N57" s="73"/>
      <c r="O57" s="73"/>
      <c r="P57" s="73"/>
      <c r="Q57" s="73"/>
      <c r="R57" s="73"/>
      <c r="S57" s="73"/>
      <c r="T57" s="73"/>
      <c r="U57" s="73"/>
      <c r="V57" s="73"/>
      <c r="W57" s="73"/>
      <c r="X57" s="73"/>
      <c r="Y57" s="73"/>
    </row>
    <row r="58" spans="1:25" ht="15.75" customHeight="1">
      <c r="A58" s="696"/>
      <c r="B58" s="72"/>
      <c r="C58" s="681">
        <v>0.375</v>
      </c>
      <c r="D58" s="72" t="s">
        <v>869</v>
      </c>
      <c r="E58" s="72"/>
      <c r="F58" s="72"/>
      <c r="G58" s="72"/>
      <c r="H58" s="72"/>
      <c r="I58" s="73"/>
      <c r="J58" s="73"/>
      <c r="K58" s="73"/>
      <c r="L58" s="73"/>
      <c r="M58" s="73"/>
      <c r="N58" s="73"/>
      <c r="O58" s="73"/>
      <c r="P58" s="73"/>
      <c r="Q58" s="73"/>
      <c r="R58" s="73"/>
      <c r="S58" s="73"/>
      <c r="T58" s="73"/>
      <c r="U58" s="73"/>
      <c r="V58" s="73"/>
      <c r="W58" s="73"/>
      <c r="X58" s="73"/>
      <c r="Y58" s="73"/>
    </row>
    <row r="59" spans="1:25" ht="15.75" customHeight="1">
      <c r="A59" s="106"/>
      <c r="B59" s="72"/>
      <c r="C59" s="681">
        <v>0.39583333333333331</v>
      </c>
      <c r="D59" s="72" t="s">
        <v>1453</v>
      </c>
      <c r="E59" s="72"/>
      <c r="F59" s="72"/>
      <c r="G59" s="72"/>
      <c r="H59" s="72"/>
      <c r="I59" s="73"/>
      <c r="J59" s="73"/>
      <c r="K59" s="73"/>
      <c r="L59" s="73"/>
      <c r="M59" s="73"/>
      <c r="N59" s="73"/>
      <c r="O59" s="73"/>
      <c r="P59" s="73"/>
      <c r="Q59" s="73"/>
      <c r="R59" s="73"/>
      <c r="S59" s="73"/>
      <c r="T59" s="73"/>
      <c r="U59" s="73"/>
      <c r="V59" s="73"/>
      <c r="W59" s="73"/>
      <c r="X59" s="73"/>
      <c r="Y59" s="73"/>
    </row>
    <row r="60" spans="1:25" ht="15.75" customHeight="1">
      <c r="A60" s="696"/>
      <c r="B60" s="702"/>
      <c r="C60" s="681">
        <v>0.4375</v>
      </c>
      <c r="D60" s="77" t="s">
        <v>1446</v>
      </c>
      <c r="E60" s="72"/>
      <c r="F60" s="72"/>
      <c r="G60" s="72"/>
      <c r="H60" s="117"/>
      <c r="I60" s="73"/>
      <c r="J60" s="73"/>
      <c r="K60" s="73"/>
      <c r="L60" s="73"/>
      <c r="M60" s="73"/>
      <c r="N60" s="73"/>
      <c r="O60" s="73"/>
      <c r="P60" s="73"/>
      <c r="Q60" s="73"/>
      <c r="R60" s="73"/>
      <c r="S60" s="73"/>
      <c r="T60" s="73"/>
      <c r="U60" s="73"/>
      <c r="V60" s="73"/>
      <c r="W60" s="73"/>
      <c r="X60" s="73"/>
      <c r="Y60" s="73"/>
    </row>
    <row r="61" spans="1:25" ht="15.75" customHeight="1">
      <c r="A61" s="696"/>
      <c r="B61" s="702"/>
      <c r="C61" s="681">
        <v>0.54166666666666663</v>
      </c>
      <c r="D61" s="72" t="s">
        <v>892</v>
      </c>
      <c r="E61" s="72"/>
      <c r="F61" s="72"/>
      <c r="G61" s="72"/>
      <c r="H61" s="117"/>
      <c r="I61" s="73"/>
      <c r="J61" s="73"/>
      <c r="K61" s="73"/>
      <c r="L61" s="73"/>
      <c r="M61" s="73"/>
      <c r="N61" s="73"/>
      <c r="O61" s="73"/>
      <c r="P61" s="73"/>
      <c r="Q61" s="73"/>
      <c r="R61" s="73"/>
      <c r="S61" s="73"/>
      <c r="T61" s="73"/>
      <c r="U61" s="73"/>
      <c r="V61" s="73"/>
      <c r="W61" s="73"/>
      <c r="X61" s="73"/>
      <c r="Y61" s="73"/>
    </row>
    <row r="62" spans="1:25" ht="15.75" customHeight="1">
      <c r="A62" s="106"/>
      <c r="B62" s="72"/>
      <c r="C62" s="681">
        <v>0.5625</v>
      </c>
      <c r="D62" s="72" t="s">
        <v>874</v>
      </c>
      <c r="E62" s="697">
        <v>97</v>
      </c>
      <c r="F62" s="697">
        <v>27</v>
      </c>
      <c r="G62" s="72"/>
      <c r="H62" s="700">
        <v>15</v>
      </c>
      <c r="I62" s="73"/>
      <c r="J62" s="73"/>
      <c r="K62" s="73"/>
      <c r="L62" s="73"/>
      <c r="M62" s="73"/>
      <c r="N62" s="73"/>
      <c r="O62" s="73"/>
      <c r="P62" s="73"/>
      <c r="Q62" s="73"/>
      <c r="R62" s="73"/>
      <c r="S62" s="73"/>
      <c r="T62" s="73"/>
      <c r="U62" s="73"/>
      <c r="V62" s="73"/>
      <c r="W62" s="73"/>
      <c r="X62" s="73"/>
      <c r="Y62" s="73"/>
    </row>
    <row r="63" spans="1:25" ht="15.75" customHeight="1">
      <c r="A63" s="106"/>
      <c r="B63" s="72"/>
      <c r="C63" s="681">
        <v>0.60416666666666663</v>
      </c>
      <c r="D63" s="72" t="s">
        <v>893</v>
      </c>
      <c r="E63" s="72"/>
      <c r="F63" s="72"/>
      <c r="G63" s="72"/>
      <c r="H63" s="72"/>
      <c r="I63" s="73"/>
      <c r="J63" s="73"/>
      <c r="K63" s="73"/>
      <c r="L63" s="73"/>
      <c r="M63" s="73"/>
      <c r="N63" s="73"/>
      <c r="O63" s="73"/>
      <c r="P63" s="73"/>
      <c r="Q63" s="73"/>
      <c r="R63" s="73"/>
      <c r="S63" s="73"/>
      <c r="T63" s="73"/>
      <c r="U63" s="73"/>
      <c r="V63" s="73"/>
      <c r="W63" s="73"/>
      <c r="X63" s="73"/>
      <c r="Y63" s="73"/>
    </row>
    <row r="64" spans="1:25" ht="15.75" customHeight="1">
      <c r="A64" s="696"/>
      <c r="B64" s="72"/>
      <c r="C64" s="681">
        <v>0.64583333333333337</v>
      </c>
      <c r="D64" s="77" t="s">
        <v>1446</v>
      </c>
      <c r="E64" s="72"/>
      <c r="F64" s="697">
        <v>27</v>
      </c>
      <c r="G64" s="697">
        <v>30</v>
      </c>
      <c r="H64" s="72"/>
      <c r="I64" s="73"/>
      <c r="J64" s="73"/>
      <c r="K64" s="73"/>
      <c r="L64" s="73"/>
      <c r="M64" s="73"/>
      <c r="N64" s="73"/>
      <c r="O64" s="73"/>
      <c r="P64" s="73"/>
      <c r="Q64" s="73"/>
      <c r="R64" s="73"/>
      <c r="S64" s="73"/>
      <c r="T64" s="73"/>
      <c r="U64" s="73"/>
      <c r="V64" s="73"/>
      <c r="W64" s="73"/>
      <c r="X64" s="73"/>
      <c r="Y64" s="73"/>
    </row>
    <row r="65" spans="1:25" ht="15.75" customHeight="1">
      <c r="A65" s="696"/>
      <c r="B65" s="72"/>
      <c r="C65" s="681">
        <v>0.72916666666666663</v>
      </c>
      <c r="D65" s="72" t="s">
        <v>1454</v>
      </c>
      <c r="E65" s="72"/>
      <c r="F65" s="72"/>
      <c r="G65" s="72"/>
      <c r="H65" s="72"/>
      <c r="I65" s="73"/>
      <c r="J65" s="73"/>
      <c r="K65" s="73"/>
      <c r="L65" s="73"/>
      <c r="M65" s="73"/>
      <c r="N65" s="73"/>
      <c r="O65" s="73"/>
      <c r="P65" s="73"/>
      <c r="Q65" s="73"/>
      <c r="R65" s="73"/>
      <c r="S65" s="73"/>
      <c r="T65" s="73"/>
      <c r="U65" s="73"/>
      <c r="V65" s="73"/>
      <c r="W65" s="73"/>
      <c r="X65" s="73"/>
      <c r="Y65" s="73"/>
    </row>
    <row r="66" spans="1:25" ht="15.75" customHeight="1">
      <c r="A66" s="696"/>
      <c r="B66" s="72"/>
      <c r="C66" s="681">
        <v>0.8125</v>
      </c>
      <c r="D66" s="72" t="s">
        <v>859</v>
      </c>
      <c r="E66" s="72"/>
      <c r="F66" s="72"/>
      <c r="G66" s="72"/>
      <c r="H66" s="72"/>
      <c r="I66" s="73"/>
      <c r="J66" s="73"/>
      <c r="K66" s="73"/>
      <c r="L66" s="73"/>
      <c r="M66" s="73"/>
      <c r="N66" s="73"/>
      <c r="O66" s="73"/>
      <c r="P66" s="73"/>
      <c r="Q66" s="73"/>
      <c r="R66" s="73"/>
      <c r="S66" s="73"/>
      <c r="T66" s="73"/>
      <c r="U66" s="73"/>
      <c r="V66" s="73"/>
      <c r="W66" s="73"/>
      <c r="X66" s="73"/>
      <c r="Y66" s="73"/>
    </row>
    <row r="67" spans="1:25" ht="15.75" customHeight="1">
      <c r="A67" s="696"/>
      <c r="B67" s="72"/>
      <c r="C67" s="681"/>
      <c r="D67" s="72"/>
      <c r="E67" s="72"/>
      <c r="F67" s="72"/>
      <c r="G67" s="72"/>
      <c r="H67" s="72"/>
      <c r="I67" s="73"/>
      <c r="J67" s="73"/>
      <c r="K67" s="73"/>
      <c r="L67" s="73"/>
      <c r="M67" s="73"/>
      <c r="N67" s="73"/>
      <c r="O67" s="73"/>
      <c r="P67" s="73"/>
      <c r="Q67" s="73"/>
      <c r="R67" s="73"/>
      <c r="S67" s="73"/>
      <c r="T67" s="73"/>
      <c r="U67" s="73"/>
      <c r="V67" s="73"/>
      <c r="W67" s="73"/>
      <c r="X67" s="73"/>
      <c r="Y67" s="73"/>
    </row>
    <row r="68" spans="1:25" ht="15.75" customHeight="1">
      <c r="A68" s="696"/>
      <c r="B68" s="72"/>
      <c r="C68" s="681">
        <v>0.79166666666666663</v>
      </c>
      <c r="D68" s="77" t="s">
        <v>1455</v>
      </c>
      <c r="E68" s="72"/>
      <c r="F68" s="72"/>
      <c r="G68" s="72"/>
      <c r="H68" s="72"/>
      <c r="I68" s="73"/>
      <c r="J68" s="73"/>
      <c r="K68" s="73"/>
      <c r="L68" s="73"/>
      <c r="M68" s="73"/>
      <c r="N68" s="73"/>
      <c r="O68" s="73"/>
      <c r="P68" s="73"/>
      <c r="Q68" s="73"/>
      <c r="R68" s="73"/>
      <c r="S68" s="73"/>
      <c r="T68" s="73"/>
      <c r="U68" s="73"/>
      <c r="V68" s="73"/>
      <c r="W68" s="73"/>
      <c r="X68" s="73"/>
      <c r="Y68" s="73"/>
    </row>
    <row r="69" spans="1:25" ht="15.75" customHeight="1">
      <c r="A69" s="696"/>
      <c r="B69" s="72"/>
      <c r="C69" s="681">
        <v>0.79166666666666663</v>
      </c>
      <c r="D69" s="77" t="s">
        <v>1456</v>
      </c>
      <c r="E69" s="72"/>
      <c r="F69" s="72"/>
      <c r="G69" s="72"/>
      <c r="H69" s="72"/>
      <c r="I69" s="73"/>
      <c r="J69" s="73"/>
      <c r="K69" s="73"/>
      <c r="L69" s="73"/>
      <c r="M69" s="73"/>
      <c r="N69" s="73"/>
      <c r="O69" s="73"/>
      <c r="P69" s="73"/>
      <c r="Q69" s="73"/>
      <c r="R69" s="73"/>
      <c r="S69" s="73"/>
      <c r="T69" s="73"/>
      <c r="U69" s="73"/>
      <c r="V69" s="73"/>
      <c r="W69" s="73"/>
      <c r="X69" s="73"/>
      <c r="Y69" s="73"/>
    </row>
    <row r="70" spans="1:25" ht="15.75" customHeight="1">
      <c r="A70" s="696"/>
      <c r="B70" s="72"/>
      <c r="C70" s="681">
        <v>0.8125</v>
      </c>
      <c r="D70" s="77" t="s">
        <v>1457</v>
      </c>
      <c r="E70" s="72"/>
      <c r="F70" s="72"/>
      <c r="G70" s="72"/>
      <c r="H70" s="72"/>
      <c r="I70" s="73"/>
      <c r="J70" s="73"/>
      <c r="K70" s="73"/>
      <c r="L70" s="73"/>
      <c r="M70" s="73"/>
      <c r="N70" s="73"/>
      <c r="O70" s="73"/>
      <c r="P70" s="73"/>
      <c r="Q70" s="73"/>
      <c r="R70" s="73"/>
      <c r="S70" s="73"/>
      <c r="T70" s="73"/>
      <c r="U70" s="73"/>
      <c r="V70" s="73"/>
      <c r="W70" s="73"/>
      <c r="X70" s="73"/>
      <c r="Y70" s="73"/>
    </row>
    <row r="71" spans="1:25" ht="15.75" customHeight="1">
      <c r="A71" s="696"/>
      <c r="B71" s="72"/>
      <c r="C71" s="681">
        <v>0.875</v>
      </c>
      <c r="D71" s="72" t="s">
        <v>278</v>
      </c>
      <c r="E71" s="72"/>
      <c r="F71" s="72"/>
      <c r="G71" s="72"/>
      <c r="H71" s="72"/>
      <c r="I71" s="73"/>
      <c r="J71" s="73"/>
      <c r="K71" s="73"/>
      <c r="L71" s="73"/>
      <c r="M71" s="73"/>
      <c r="N71" s="73"/>
      <c r="O71" s="73"/>
      <c r="P71" s="73"/>
      <c r="Q71" s="73"/>
      <c r="R71" s="73"/>
      <c r="S71" s="73"/>
      <c r="T71" s="73"/>
      <c r="U71" s="73"/>
      <c r="V71" s="73"/>
      <c r="W71" s="73"/>
      <c r="X71" s="73"/>
      <c r="Y71" s="73"/>
    </row>
    <row r="72" spans="1:25" ht="15.75" customHeight="1">
      <c r="A72" s="696"/>
      <c r="B72" s="72"/>
      <c r="C72" s="681">
        <v>0.875</v>
      </c>
      <c r="D72" s="77" t="s">
        <v>1458</v>
      </c>
      <c r="E72" s="72"/>
      <c r="F72" s="72"/>
      <c r="G72" s="72"/>
      <c r="H72" s="72"/>
      <c r="I72" s="73"/>
      <c r="J72" s="73"/>
      <c r="K72" s="73"/>
      <c r="L72" s="73"/>
      <c r="M72" s="73"/>
      <c r="N72" s="73"/>
      <c r="O72" s="73"/>
      <c r="P72" s="73"/>
      <c r="Q72" s="73"/>
      <c r="R72" s="73"/>
      <c r="S72" s="73"/>
      <c r="T72" s="73"/>
      <c r="U72" s="73"/>
      <c r="V72" s="73"/>
      <c r="W72" s="73"/>
      <c r="X72" s="73"/>
      <c r="Y72" s="73"/>
    </row>
    <row r="73" spans="1:25" ht="15.75" customHeight="1">
      <c r="A73" s="696"/>
      <c r="B73" s="72"/>
      <c r="C73" s="681">
        <v>0.89583333333333337</v>
      </c>
      <c r="D73" s="72" t="s">
        <v>898</v>
      </c>
      <c r="E73" s="697">
        <v>30</v>
      </c>
      <c r="F73" s="72"/>
      <c r="G73" s="72"/>
      <c r="H73" s="72"/>
      <c r="I73" s="73"/>
      <c r="J73" s="73"/>
      <c r="K73" s="73"/>
      <c r="L73" s="73"/>
      <c r="M73" s="73"/>
      <c r="N73" s="73"/>
      <c r="O73" s="73"/>
      <c r="P73" s="73"/>
      <c r="Q73" s="73"/>
      <c r="R73" s="73"/>
      <c r="S73" s="73"/>
      <c r="T73" s="73"/>
      <c r="U73" s="73"/>
      <c r="V73" s="73"/>
      <c r="W73" s="73"/>
      <c r="X73" s="73"/>
      <c r="Y73" s="73"/>
    </row>
    <row r="74" spans="1:25" ht="15.75" customHeight="1">
      <c r="A74" s="696"/>
      <c r="B74" s="72"/>
      <c r="C74" s="681">
        <v>0.9375</v>
      </c>
      <c r="D74" s="72" t="s">
        <v>281</v>
      </c>
      <c r="E74" s="72"/>
      <c r="F74" s="72"/>
      <c r="G74" s="72"/>
      <c r="H74" s="72"/>
      <c r="I74" s="73"/>
      <c r="J74" s="73"/>
      <c r="K74" s="73"/>
      <c r="L74" s="73"/>
      <c r="M74" s="73"/>
      <c r="N74" s="73"/>
      <c r="O74" s="73"/>
      <c r="P74" s="73"/>
      <c r="Q74" s="73"/>
      <c r="R74" s="73"/>
      <c r="S74" s="73"/>
      <c r="T74" s="73"/>
      <c r="U74" s="73"/>
      <c r="V74" s="73"/>
      <c r="W74" s="73"/>
      <c r="X74" s="73"/>
      <c r="Y74" s="73"/>
    </row>
    <row r="75" spans="1:25" ht="15.75" customHeight="1">
      <c r="A75" s="703"/>
      <c r="B75" s="73"/>
      <c r="C75" s="531"/>
      <c r="D75" s="73"/>
      <c r="E75" s="73"/>
      <c r="F75" s="73"/>
      <c r="G75" s="73"/>
      <c r="H75" s="73"/>
      <c r="I75" s="73"/>
      <c r="J75" s="73"/>
      <c r="K75" s="73"/>
      <c r="L75" s="73"/>
      <c r="M75" s="73"/>
      <c r="N75" s="73"/>
      <c r="O75" s="73"/>
      <c r="P75" s="73"/>
      <c r="Q75" s="73"/>
      <c r="R75" s="73"/>
      <c r="S75" s="73"/>
      <c r="T75" s="73"/>
      <c r="U75" s="73"/>
      <c r="V75" s="73"/>
      <c r="W75" s="73"/>
      <c r="X75" s="73"/>
      <c r="Y75" s="73"/>
    </row>
    <row r="76" spans="1:25" ht="15.75" customHeight="1">
      <c r="A76" s="703"/>
      <c r="B76" s="73"/>
      <c r="C76" s="531"/>
      <c r="D76" s="531"/>
      <c r="E76" s="73"/>
      <c r="F76" s="73"/>
      <c r="G76" s="73"/>
      <c r="H76" s="73"/>
      <c r="I76" s="73"/>
      <c r="J76" s="73"/>
      <c r="K76" s="73"/>
      <c r="L76" s="73"/>
      <c r="M76" s="73"/>
      <c r="N76" s="73"/>
      <c r="O76" s="73"/>
      <c r="P76" s="73"/>
      <c r="Q76" s="73"/>
      <c r="R76" s="73"/>
      <c r="S76" s="73"/>
      <c r="T76" s="73"/>
      <c r="U76" s="73"/>
      <c r="V76" s="73"/>
      <c r="W76" s="73"/>
      <c r="X76" s="73"/>
      <c r="Y76" s="73"/>
    </row>
    <row r="77" spans="1:25" ht="15.75" customHeight="1">
      <c r="A77" s="703"/>
      <c r="B77" s="73"/>
      <c r="C77" s="531"/>
      <c r="D77" s="73"/>
      <c r="E77" s="73"/>
      <c r="F77" s="73"/>
      <c r="G77" s="73"/>
      <c r="H77" s="73"/>
      <c r="I77" s="73"/>
      <c r="J77" s="73"/>
      <c r="K77" s="73"/>
      <c r="L77" s="73"/>
      <c r="M77" s="73"/>
      <c r="N77" s="73"/>
      <c r="O77" s="73"/>
      <c r="P77" s="73"/>
      <c r="Q77" s="73"/>
      <c r="R77" s="73"/>
      <c r="S77" s="73"/>
      <c r="T77" s="73"/>
      <c r="U77" s="73"/>
      <c r="V77" s="73"/>
      <c r="W77" s="73"/>
      <c r="X77" s="73"/>
      <c r="Y77" s="73"/>
    </row>
    <row r="78" spans="1:25" ht="15.75" customHeight="1">
      <c r="A78" s="703"/>
      <c r="B78" s="73"/>
      <c r="C78" s="531"/>
      <c r="D78" s="73"/>
      <c r="E78" s="73"/>
      <c r="F78" s="73"/>
      <c r="G78" s="73"/>
      <c r="H78" s="73"/>
      <c r="I78" s="73"/>
      <c r="J78" s="73"/>
      <c r="K78" s="73"/>
      <c r="L78" s="73"/>
      <c r="M78" s="73"/>
      <c r="N78" s="73"/>
      <c r="O78" s="73"/>
      <c r="P78" s="73"/>
      <c r="Q78" s="73"/>
      <c r="R78" s="73"/>
      <c r="S78" s="73"/>
      <c r="T78" s="73"/>
      <c r="U78" s="73"/>
      <c r="V78" s="73"/>
      <c r="W78" s="73"/>
      <c r="X78" s="73"/>
      <c r="Y78" s="73"/>
    </row>
    <row r="79" spans="1:25" ht="15.75" customHeight="1">
      <c r="A79" s="703"/>
      <c r="B79" s="73"/>
      <c r="C79" s="531"/>
      <c r="D79" s="73"/>
      <c r="E79" s="73"/>
      <c r="F79" s="73"/>
      <c r="G79" s="73"/>
      <c r="H79" s="73"/>
      <c r="I79" s="73"/>
      <c r="J79" s="73"/>
      <c r="K79" s="73"/>
      <c r="L79" s="73"/>
      <c r="M79" s="73"/>
      <c r="N79" s="73"/>
      <c r="O79" s="73"/>
      <c r="P79" s="73"/>
      <c r="Q79" s="73"/>
      <c r="R79" s="73"/>
      <c r="S79" s="73"/>
      <c r="T79" s="73"/>
      <c r="U79" s="73"/>
      <c r="V79" s="73"/>
      <c r="W79" s="73"/>
      <c r="X79" s="73"/>
      <c r="Y79" s="73"/>
    </row>
    <row r="80" spans="1:25" ht="15.75" customHeight="1">
      <c r="A80" s="73"/>
      <c r="B80" s="73"/>
      <c r="C80" s="531"/>
      <c r="D80" s="73"/>
      <c r="E80" s="73"/>
      <c r="F80" s="73"/>
      <c r="G80" s="73"/>
      <c r="H80" s="73"/>
      <c r="I80" s="73"/>
      <c r="J80" s="73"/>
      <c r="K80" s="73"/>
      <c r="L80" s="73"/>
      <c r="M80" s="73"/>
      <c r="N80" s="73"/>
      <c r="O80" s="73"/>
      <c r="P80" s="73"/>
      <c r="Q80" s="73"/>
      <c r="R80" s="73"/>
      <c r="S80" s="73"/>
      <c r="T80" s="73"/>
      <c r="U80" s="73"/>
      <c r="V80" s="73"/>
      <c r="W80" s="73"/>
      <c r="X80" s="73"/>
      <c r="Y80" s="73"/>
    </row>
    <row r="81" spans="1:25" ht="15.75" customHeight="1">
      <c r="A81" s="73"/>
      <c r="B81" s="73"/>
      <c r="C81" s="531"/>
      <c r="D81" s="531"/>
      <c r="E81" s="73"/>
      <c r="F81" s="73"/>
      <c r="G81" s="73"/>
      <c r="H81" s="73"/>
      <c r="I81" s="73"/>
      <c r="J81" s="73"/>
      <c r="K81" s="73"/>
      <c r="L81" s="73"/>
      <c r="M81" s="73"/>
      <c r="N81" s="73"/>
      <c r="O81" s="73"/>
      <c r="P81" s="73"/>
      <c r="Q81" s="73"/>
      <c r="R81" s="73"/>
      <c r="S81" s="73"/>
      <c r="T81" s="73"/>
      <c r="U81" s="73"/>
      <c r="V81" s="73"/>
      <c r="W81" s="73"/>
      <c r="X81" s="73"/>
      <c r="Y81" s="73"/>
    </row>
    <row r="82" spans="1:25" ht="15.75" customHeight="1">
      <c r="A82" s="73"/>
      <c r="B82" s="73"/>
      <c r="C82" s="531"/>
      <c r="D82" s="73"/>
      <c r="E82" s="73"/>
      <c r="F82" s="73"/>
      <c r="G82" s="73"/>
      <c r="H82" s="73"/>
      <c r="I82" s="73"/>
      <c r="J82" s="73"/>
      <c r="K82" s="73"/>
      <c r="L82" s="73"/>
      <c r="M82" s="73"/>
      <c r="N82" s="73"/>
      <c r="O82" s="73"/>
      <c r="P82" s="73"/>
      <c r="Q82" s="73"/>
      <c r="R82" s="73"/>
      <c r="S82" s="73"/>
      <c r="T82" s="73"/>
      <c r="U82" s="73"/>
      <c r="V82" s="73"/>
      <c r="W82" s="73"/>
      <c r="X82" s="73"/>
      <c r="Y82" s="73"/>
    </row>
    <row r="83" spans="1:25" ht="15.75" customHeight="1">
      <c r="A83" s="73"/>
      <c r="B83" s="73"/>
      <c r="C83" s="531"/>
      <c r="D83" s="73"/>
      <c r="E83" s="73"/>
      <c r="F83" s="73"/>
      <c r="G83" s="73"/>
      <c r="H83" s="73"/>
      <c r="I83" s="73"/>
      <c r="J83" s="73"/>
      <c r="K83" s="73"/>
      <c r="L83" s="73"/>
      <c r="M83" s="73"/>
      <c r="N83" s="73"/>
      <c r="O83" s="73"/>
      <c r="P83" s="73"/>
      <c r="Q83" s="73"/>
      <c r="R83" s="73"/>
      <c r="S83" s="73"/>
      <c r="T83" s="73"/>
      <c r="U83" s="73"/>
      <c r="V83" s="73"/>
      <c r="W83" s="73"/>
      <c r="X83" s="73"/>
      <c r="Y83" s="73"/>
    </row>
    <row r="84" spans="1:25" ht="15.75" customHeight="1">
      <c r="A84" s="73"/>
      <c r="B84" s="73"/>
      <c r="C84" s="531"/>
      <c r="D84" s="73"/>
      <c r="E84" s="73"/>
      <c r="F84" s="73"/>
      <c r="G84" s="73"/>
      <c r="H84" s="73"/>
      <c r="I84" s="73"/>
      <c r="J84" s="73"/>
      <c r="K84" s="73"/>
      <c r="L84" s="73"/>
      <c r="M84" s="73"/>
      <c r="N84" s="73"/>
      <c r="O84" s="73"/>
      <c r="P84" s="73"/>
      <c r="Q84" s="73"/>
      <c r="R84" s="73"/>
      <c r="S84" s="73"/>
      <c r="T84" s="73"/>
      <c r="U84" s="73"/>
      <c r="V84" s="73"/>
      <c r="W84" s="73"/>
      <c r="X84" s="73"/>
      <c r="Y84" s="73"/>
    </row>
    <row r="85" spans="1:25" ht="15.75"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row>
    <row r="86" spans="1:25" ht="15.75"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row>
    <row r="87" spans="1:25" ht="15.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row>
    <row r="88" spans="1:25" ht="15.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row>
    <row r="89" spans="1:25" ht="15.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row>
    <row r="90" spans="1:25" ht="15.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row>
    <row r="91" spans="1:25" ht="15.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row>
    <row r="92" spans="1:25" ht="15.75" customHeight="1">
      <c r="A92" s="73"/>
      <c r="B92" s="532"/>
      <c r="C92" s="73"/>
      <c r="D92" s="73"/>
      <c r="E92" s="73"/>
      <c r="F92" s="73"/>
      <c r="G92" s="73"/>
      <c r="H92" s="73"/>
      <c r="I92" s="73"/>
      <c r="J92" s="73"/>
      <c r="K92" s="73"/>
      <c r="L92" s="73"/>
      <c r="M92" s="73"/>
      <c r="N92" s="73"/>
      <c r="O92" s="73"/>
      <c r="P92" s="73"/>
      <c r="Q92" s="73"/>
      <c r="R92" s="73"/>
      <c r="S92" s="73"/>
      <c r="T92" s="73"/>
      <c r="U92" s="73"/>
      <c r="V92" s="73"/>
      <c r="W92" s="73"/>
      <c r="X92" s="73"/>
      <c r="Y92" s="73"/>
    </row>
    <row r="93" spans="1:25" ht="15.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row>
    <row r="94" spans="1:25" ht="15.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row>
    <row r="95" spans="1:25" ht="15.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row>
    <row r="96" spans="1:25" ht="15.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row>
    <row r="97" spans="1:25" ht="15.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row>
    <row r="98" spans="1:25" ht="15.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row>
    <row r="99" spans="1:25" ht="15.75" customHeight="1">
      <c r="A99" s="73"/>
      <c r="B99" s="532"/>
      <c r="C99" s="73"/>
      <c r="D99" s="73"/>
      <c r="E99" s="73"/>
      <c r="F99" s="73"/>
      <c r="G99" s="73"/>
      <c r="H99" s="73"/>
      <c r="I99" s="73"/>
      <c r="J99" s="73"/>
      <c r="K99" s="73"/>
      <c r="L99" s="73"/>
      <c r="M99" s="73"/>
      <c r="N99" s="73"/>
      <c r="O99" s="73"/>
      <c r="P99" s="73"/>
      <c r="Q99" s="73"/>
      <c r="R99" s="73"/>
      <c r="S99" s="73"/>
      <c r="T99" s="73"/>
      <c r="U99" s="73"/>
      <c r="V99" s="73"/>
      <c r="W99" s="73"/>
      <c r="X99" s="73"/>
      <c r="Y99" s="73"/>
    </row>
    <row r="100" spans="1:25" ht="15.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row>
    <row r="101" spans="1:25" ht="15.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row>
    <row r="102" spans="1:25" ht="15.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row>
    <row r="103" spans="1:25" ht="15.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row>
    <row r="104" spans="1:25" ht="15.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row>
    <row r="105" spans="1:25" ht="15.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row>
    <row r="106" spans="1:25" ht="15.75" customHeight="1">
      <c r="A106" s="73"/>
      <c r="B106" s="532"/>
      <c r="C106" s="73"/>
      <c r="D106" s="73"/>
      <c r="E106" s="73"/>
      <c r="F106" s="73"/>
      <c r="G106" s="73"/>
      <c r="H106" s="73"/>
      <c r="I106" s="73"/>
      <c r="J106" s="73"/>
      <c r="K106" s="73"/>
      <c r="L106" s="73"/>
      <c r="M106" s="73"/>
      <c r="N106" s="73"/>
      <c r="O106" s="73"/>
      <c r="P106" s="73"/>
      <c r="Q106" s="73"/>
      <c r="R106" s="73"/>
      <c r="S106" s="73"/>
      <c r="T106" s="73"/>
      <c r="U106" s="73"/>
      <c r="V106" s="73"/>
      <c r="W106" s="73"/>
      <c r="X106" s="73"/>
      <c r="Y106" s="73"/>
    </row>
    <row r="107" spans="1:25" ht="15.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row>
    <row r="108" spans="1:25" ht="15.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row>
    <row r="109" spans="1:25" ht="15.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row>
    <row r="110" spans="1:25" ht="15.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row>
    <row r="111" spans="1:25" ht="15.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row>
    <row r="112" spans="1:25" ht="15.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row>
    <row r="113" spans="1:25" ht="15.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row>
    <row r="114" spans="1:25" ht="15.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row>
    <row r="115" spans="1:25" ht="15.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row>
    <row r="116" spans="1:25" ht="15.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row>
    <row r="117" spans="1:25" ht="15.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row>
    <row r="118" spans="1:25" ht="15.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row>
    <row r="119" spans="1:25" ht="15.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row>
    <row r="120" spans="1:25" ht="15.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row>
    <row r="121" spans="1:25" ht="15.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row>
    <row r="122" spans="1:25" ht="15.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row>
    <row r="123" spans="1:25" ht="15.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row>
    <row r="124" spans="1:25" ht="15.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row>
    <row r="125" spans="1:25" ht="15.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row>
    <row r="126" spans="1:25" ht="15.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row>
    <row r="127" spans="1:25" ht="15.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row>
    <row r="128" spans="1:25" ht="15.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row>
    <row r="129" spans="1:25" ht="15.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row>
    <row r="130" spans="1:25"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row>
    <row r="131" spans="1:25"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row>
    <row r="132" spans="1:25"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row>
    <row r="133" spans="1:25" ht="15.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row>
    <row r="134" spans="1:25" ht="15.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row>
    <row r="135" spans="1:25" ht="15.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row>
    <row r="136" spans="1:25" ht="15.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row>
    <row r="137" spans="1:25" ht="15.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row>
    <row r="138" spans="1:25" ht="15.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row>
    <row r="139" spans="1:25" ht="15.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row>
    <row r="140" spans="1:25" ht="15.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row>
    <row r="141" spans="1:25" ht="15.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row>
    <row r="142" spans="1:25" ht="15.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row>
    <row r="143" spans="1:25" ht="15.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row>
    <row r="144" spans="1:25" ht="15.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row>
    <row r="145" spans="1:25" ht="15.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row>
    <row r="146" spans="1:25" ht="15.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row>
    <row r="147" spans="1:25" ht="15.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row>
    <row r="148" spans="1:25" ht="15.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row>
    <row r="149" spans="1:25" ht="15.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row>
    <row r="150" spans="1:25" ht="15.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row>
    <row r="151" spans="1:25" ht="15.75" customHeight="1">
      <c r="A151" s="73"/>
      <c r="B151" s="532"/>
      <c r="C151" s="73"/>
      <c r="D151" s="73"/>
      <c r="E151" s="73"/>
      <c r="F151" s="73"/>
      <c r="G151" s="73"/>
      <c r="H151" s="73"/>
      <c r="I151" s="73"/>
      <c r="J151" s="73"/>
      <c r="K151" s="73"/>
      <c r="L151" s="73"/>
      <c r="M151" s="73"/>
      <c r="N151" s="73"/>
      <c r="O151" s="73"/>
      <c r="P151" s="73"/>
      <c r="Q151" s="73"/>
      <c r="R151" s="73"/>
      <c r="S151" s="73"/>
      <c r="T151" s="73"/>
      <c r="U151" s="73"/>
      <c r="V151" s="73"/>
      <c r="W151" s="73"/>
      <c r="X151" s="73"/>
      <c r="Y151" s="73"/>
    </row>
    <row r="152" spans="1:25" ht="15.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row>
    <row r="153" spans="1:25" ht="15.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row>
    <row r="154" spans="1:25" ht="15.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row>
    <row r="155" spans="1:25" ht="15.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row>
    <row r="156" spans="1:25" ht="15.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row>
    <row r="157" spans="1:25" ht="15.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row>
    <row r="158" spans="1:25" ht="15.75" customHeight="1">
      <c r="A158" s="73"/>
      <c r="B158" s="532"/>
      <c r="C158" s="73"/>
      <c r="D158" s="73"/>
      <c r="E158" s="73"/>
      <c r="F158" s="73"/>
      <c r="G158" s="73"/>
      <c r="H158" s="73"/>
      <c r="I158" s="73"/>
      <c r="J158" s="73"/>
      <c r="K158" s="73"/>
      <c r="L158" s="73"/>
      <c r="M158" s="73"/>
      <c r="N158" s="73"/>
      <c r="O158" s="73"/>
      <c r="P158" s="73"/>
      <c r="Q158" s="73"/>
      <c r="R158" s="73"/>
      <c r="S158" s="73"/>
      <c r="T158" s="73"/>
      <c r="U158" s="73"/>
      <c r="V158" s="73"/>
      <c r="W158" s="73"/>
      <c r="X158" s="73"/>
      <c r="Y158" s="73"/>
    </row>
    <row r="159" spans="1:25" ht="15.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row>
    <row r="160" spans="1:25" ht="15.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row>
    <row r="161" spans="1:25" ht="15.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row>
    <row r="162" spans="1:25" ht="15.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row>
    <row r="163" spans="1:25" ht="15.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row>
    <row r="164" spans="1:25" ht="15.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row>
    <row r="165" spans="1:25" ht="15.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row>
    <row r="166" spans="1:25" ht="15.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row>
    <row r="167" spans="1:25" ht="15.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row>
    <row r="168" spans="1:25" ht="15.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row>
    <row r="169" spans="1:25" ht="15.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row>
    <row r="170" spans="1:25" ht="15.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row>
    <row r="171" spans="1:25" ht="15.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row>
    <row r="172" spans="1:25" ht="15.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row>
    <row r="173" spans="1:25" ht="15.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row>
    <row r="174" spans="1:25" ht="15.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row>
    <row r="175" spans="1:25" ht="15.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row>
    <row r="176" spans="1:25" ht="15.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row>
    <row r="177" spans="1:25" ht="15.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row>
    <row r="178" spans="1:25" ht="15.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row>
    <row r="179" spans="1:25" ht="15.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row>
    <row r="180" spans="1:25" ht="15.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row>
    <row r="181" spans="1:25" ht="15.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row>
    <row r="182" spans="1:25" ht="15.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row>
    <row r="183" spans="1:25" ht="15.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row>
    <row r="184" spans="1:25" ht="15.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row>
    <row r="185" spans="1:25" ht="15.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row>
    <row r="186" spans="1:25" ht="15.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row>
    <row r="187" spans="1:25" ht="15.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row>
    <row r="188" spans="1:25" ht="15.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row>
    <row r="189" spans="1:25" ht="15.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row>
    <row r="190" spans="1:25" ht="15.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row>
    <row r="191" spans="1:25" ht="15.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row>
    <row r="192" spans="1:25" ht="15.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row>
    <row r="193" spans="1:25" ht="15.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row>
    <row r="194" spans="1:25" ht="15.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row>
    <row r="195" spans="1:25" ht="15.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row>
    <row r="196" spans="1:25" ht="15.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row>
    <row r="197" spans="1:25" ht="15.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row>
    <row r="198" spans="1:25" ht="15.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row>
    <row r="199" spans="1:25" ht="15.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row>
    <row r="200" spans="1:25" ht="15.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row>
    <row r="201" spans="1:25" ht="15.75"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row>
    <row r="202" spans="1:25" ht="15.75"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row>
    <row r="203" spans="1:25" ht="15.75"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row>
    <row r="204" spans="1:25" ht="15.75"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row>
    <row r="205" spans="1:25" ht="15.75"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row>
    <row r="206" spans="1:25" ht="15.75"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row>
    <row r="207" spans="1:25" ht="15.75"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row>
    <row r="208" spans="1:25" ht="15.75"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row>
    <row r="209" spans="1:25" ht="15.75"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row>
    <row r="210" spans="1:25" ht="15.7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row>
    <row r="211" spans="1:25" ht="15.75"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row>
    <row r="212" spans="1:25" ht="15.7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row>
    <row r="213" spans="1:25" ht="15.75"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row>
    <row r="214" spans="1:25" ht="15.75"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row>
    <row r="215" spans="1:25" ht="15.75"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row>
    <row r="216" spans="1:25" ht="15.75"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row>
    <row r="217" spans="1:25" ht="15.75"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row>
    <row r="218" spans="1:25" ht="15.7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row>
    <row r="219" spans="1:25" ht="15.7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row>
    <row r="220" spans="1:25" ht="15.7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row>
    <row r="221" spans="1:25" ht="15.75"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row>
    <row r="222" spans="1:25" ht="15.75"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row>
    <row r="223" spans="1:25" ht="15.75"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row>
    <row r="224" spans="1:25" ht="15.75"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row>
    <row r="225" spans="1:25" ht="15.75"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row>
    <row r="226" spans="1:25" ht="15.75"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row>
    <row r="227" spans="1:25" ht="15.75"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row>
    <row r="228" spans="1:25" ht="15.75"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row>
    <row r="229" spans="1:25" ht="15.75"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row>
    <row r="230" spans="1:25" ht="15.75"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row>
    <row r="231" spans="1:25" ht="15.75"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row>
    <row r="232" spans="1:25" ht="15.75"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row>
    <row r="233" spans="1:25" ht="15.75"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row>
    <row r="234" spans="1:25" ht="15.75"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row>
    <row r="235" spans="1:25" ht="15.7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row>
    <row r="236" spans="1:25" ht="15.75"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row>
    <row r="237" spans="1:25" ht="15.75"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row>
    <row r="238" spans="1:25" ht="15.7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row>
    <row r="239" spans="1:25" ht="15.75"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row>
    <row r="240" spans="1:25" ht="15.75"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row>
    <row r="241" spans="1:25" ht="15.75"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row>
    <row r="242" spans="1:25" ht="15.75"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row>
    <row r="243" spans="1:25" ht="15.75"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row>
    <row r="244" spans="1:25" ht="15.75"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row>
    <row r="245" spans="1:25" ht="15.75"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row>
    <row r="246" spans="1:25" ht="15.75"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row>
    <row r="247" spans="1:25" ht="15.75"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row>
    <row r="248" spans="1:25" ht="15.75"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row>
    <row r="249" spans="1:25" ht="15.75"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row>
    <row r="250" spans="1:25" ht="15.75"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row>
    <row r="251" spans="1:25" ht="15.75"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row>
    <row r="252" spans="1:25" ht="15.75"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row>
    <row r="253" spans="1:25" ht="15.75"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row>
    <row r="254" spans="1:25" ht="15.75"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row>
    <row r="255" spans="1:25" ht="15.75"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row>
    <row r="256" spans="1:25" ht="15.75"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row>
    <row r="257" spans="1:25" ht="15.75"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row>
    <row r="258" spans="1:25" ht="15.75"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row>
    <row r="259" spans="1:25" ht="15.75"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row>
    <row r="260" spans="1:25" ht="15.75"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row>
    <row r="261" spans="1:25" ht="15.75"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row>
    <row r="262" spans="1:25" ht="15.75"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row>
    <row r="263" spans="1:25" ht="15.75"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row>
    <row r="264" spans="1:25" ht="15.75"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row>
    <row r="265" spans="1:25" ht="15.75"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row>
    <row r="266" spans="1:25" ht="15.75"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row>
    <row r="267" spans="1:25" ht="15.7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row>
    <row r="268" spans="1:25" ht="15.75"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row>
    <row r="269" spans="1:25" ht="15.7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row>
    <row r="270" spans="1:25" ht="15.75"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row>
    <row r="271" spans="1:25" ht="15.75"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row>
    <row r="272" spans="1:25" ht="15.75"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row>
    <row r="273" spans="1:25" ht="15.75"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row>
    <row r="274" spans="1:25" ht="15.75"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row>
    <row r="275" spans="1:25" ht="15.75" customHeight="1"/>
    <row r="276" spans="1:25" ht="15.75" customHeight="1"/>
    <row r="277" spans="1:25" ht="15.75" customHeight="1"/>
    <row r="278" spans="1:25" ht="15.75" customHeight="1"/>
    <row r="279" spans="1:25" ht="15.75" customHeight="1"/>
    <row r="280" spans="1:25" ht="15.75" customHeight="1"/>
    <row r="281" spans="1:25" ht="15.75" customHeight="1"/>
    <row r="282" spans="1:25" ht="15.75" customHeight="1"/>
    <row r="283" spans="1:25" ht="15.75" customHeight="1"/>
    <row r="284" spans="1:25" ht="15.75" customHeight="1"/>
    <row r="285" spans="1:25" ht="15.75" customHeight="1"/>
    <row r="286" spans="1:25" ht="15.75" customHeight="1"/>
    <row r="287" spans="1:25" ht="15.75" customHeight="1"/>
    <row r="288" spans="1:25"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3:H3"/>
    <mergeCell ref="A4:H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AF1000"/>
  <sheetViews>
    <sheetView workbookViewId="0"/>
  </sheetViews>
  <sheetFormatPr defaultColWidth="12.5703125" defaultRowHeight="15" customHeight="1"/>
  <cols>
    <col min="1" max="6" width="12.5703125" customWidth="1"/>
  </cols>
  <sheetData>
    <row r="1" spans="1:32" ht="23.25">
      <c r="A1" s="704" t="s">
        <v>1459</v>
      </c>
      <c r="B1" s="705"/>
      <c r="C1" s="706"/>
      <c r="D1" s="706"/>
      <c r="E1" s="706"/>
      <c r="F1" s="706"/>
      <c r="G1" s="706"/>
      <c r="H1" s="706"/>
      <c r="I1" s="707" t="s">
        <v>780</v>
      </c>
      <c r="J1" s="706"/>
      <c r="K1" s="706"/>
      <c r="L1" s="706"/>
      <c r="M1" s="706"/>
      <c r="N1" s="706"/>
      <c r="O1" s="706"/>
      <c r="P1" s="706"/>
      <c r="Q1" s="708"/>
      <c r="R1" s="708"/>
      <c r="S1" s="708"/>
      <c r="T1" s="708"/>
      <c r="U1" s="708"/>
      <c r="V1" s="708"/>
      <c r="W1" s="708"/>
      <c r="X1" s="708"/>
      <c r="Y1" s="708"/>
      <c r="Z1" s="708"/>
      <c r="AA1" s="708"/>
      <c r="AB1" s="708"/>
      <c r="AC1" s="708"/>
      <c r="AD1" s="708"/>
      <c r="AE1" s="708"/>
      <c r="AF1" s="708"/>
    </row>
    <row r="2" spans="1:32" ht="14.25">
      <c r="A2" s="706"/>
      <c r="B2" s="709" t="s">
        <v>978</v>
      </c>
      <c r="C2" s="710" t="s">
        <v>1460</v>
      </c>
      <c r="D2" s="709" t="s">
        <v>783</v>
      </c>
      <c r="E2" s="706"/>
      <c r="F2" s="706"/>
      <c r="G2" s="706"/>
      <c r="H2" s="711"/>
      <c r="I2" s="712" t="s">
        <v>1461</v>
      </c>
      <c r="J2" s="705"/>
      <c r="K2" s="705"/>
      <c r="L2" s="705"/>
      <c r="M2" s="705"/>
      <c r="N2" s="705"/>
      <c r="O2" s="706"/>
      <c r="P2" s="706"/>
      <c r="Q2" s="708"/>
      <c r="R2" s="708"/>
      <c r="S2" s="708"/>
      <c r="T2" s="708"/>
      <c r="U2" s="708"/>
      <c r="V2" s="708"/>
      <c r="W2" s="708"/>
      <c r="X2" s="708"/>
      <c r="Y2" s="708"/>
      <c r="Z2" s="708"/>
      <c r="AA2" s="708"/>
      <c r="AB2" s="708"/>
      <c r="AC2" s="708"/>
      <c r="AD2" s="708"/>
      <c r="AE2" s="708"/>
      <c r="AF2" s="708"/>
    </row>
    <row r="3" spans="1:32" ht="14.25">
      <c r="A3" s="706"/>
      <c r="B3" s="706"/>
      <c r="C3" s="706"/>
      <c r="D3" s="706"/>
      <c r="E3" s="706"/>
      <c r="F3" s="706"/>
      <c r="G3" s="706"/>
      <c r="H3" s="706"/>
      <c r="I3" s="712" t="s">
        <v>1462</v>
      </c>
      <c r="J3" s="705"/>
      <c r="K3" s="705"/>
      <c r="L3" s="706"/>
      <c r="M3" s="706"/>
      <c r="N3" s="706"/>
      <c r="O3" s="706"/>
      <c r="P3" s="706"/>
      <c r="Q3" s="708"/>
      <c r="R3" s="708"/>
      <c r="S3" s="708"/>
      <c r="T3" s="708"/>
      <c r="U3" s="708"/>
      <c r="V3" s="708"/>
      <c r="W3" s="708"/>
      <c r="X3" s="708"/>
      <c r="Y3" s="708"/>
      <c r="Z3" s="708"/>
      <c r="AA3" s="708"/>
      <c r="AB3" s="708"/>
      <c r="AC3" s="708"/>
      <c r="AD3" s="708"/>
      <c r="AE3" s="708"/>
      <c r="AF3" s="708"/>
    </row>
    <row r="4" spans="1:32">
      <c r="A4" s="713" t="s">
        <v>1463</v>
      </c>
      <c r="B4" s="708"/>
      <c r="C4" s="708"/>
      <c r="D4" s="714" t="s">
        <v>1464</v>
      </c>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row>
    <row r="5" spans="1:32">
      <c r="A5" s="715" t="s">
        <v>1465</v>
      </c>
      <c r="B5" s="708"/>
      <c r="C5" s="708"/>
      <c r="D5" s="714" t="s">
        <v>1466</v>
      </c>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row>
    <row r="6" spans="1:32">
      <c r="A6" s="716" t="s">
        <v>1467</v>
      </c>
      <c r="B6" s="708"/>
      <c r="C6" s="708"/>
      <c r="D6" s="714" t="s">
        <v>1468</v>
      </c>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row>
    <row r="7" spans="1:32">
      <c r="A7" s="717" t="s">
        <v>1469</v>
      </c>
      <c r="B7" s="708"/>
      <c r="C7" s="708"/>
      <c r="D7" s="718" t="s">
        <v>1470</v>
      </c>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row>
    <row r="8" spans="1:32">
      <c r="A8" s="719" t="s">
        <v>0</v>
      </c>
      <c r="B8" s="720" t="s">
        <v>163</v>
      </c>
      <c r="C8" s="721" t="s">
        <v>164</v>
      </c>
      <c r="D8" s="720" t="s">
        <v>57</v>
      </c>
      <c r="E8" s="722"/>
      <c r="F8" s="723" t="s">
        <v>980</v>
      </c>
      <c r="G8" s="724" t="s">
        <v>1471</v>
      </c>
      <c r="H8" s="722" t="s">
        <v>981</v>
      </c>
      <c r="I8" s="720" t="s">
        <v>784</v>
      </c>
      <c r="J8" s="720" t="s">
        <v>1472</v>
      </c>
      <c r="K8" s="720" t="s">
        <v>168</v>
      </c>
      <c r="L8" s="725" t="s">
        <v>1473</v>
      </c>
      <c r="M8" s="726"/>
      <c r="N8" s="726"/>
      <c r="O8" s="726"/>
      <c r="P8" s="726"/>
      <c r="Q8" s="708"/>
      <c r="R8" s="708"/>
      <c r="S8" s="708"/>
      <c r="T8" s="708"/>
      <c r="U8" s="708"/>
      <c r="V8" s="708"/>
      <c r="W8" s="708"/>
      <c r="X8" s="708"/>
      <c r="Y8" s="708"/>
      <c r="Z8" s="708"/>
      <c r="AA8" s="708"/>
      <c r="AB8" s="708"/>
      <c r="AC8" s="708"/>
      <c r="AD8" s="708"/>
      <c r="AE8" s="708"/>
      <c r="AF8" s="708"/>
    </row>
    <row r="9" spans="1:32">
      <c r="A9" s="727"/>
      <c r="B9" s="728"/>
      <c r="C9" s="729"/>
      <c r="D9" s="728" t="s">
        <v>1474</v>
      </c>
      <c r="E9" s="728"/>
      <c r="F9" s="728"/>
      <c r="G9" s="728"/>
      <c r="H9" s="728"/>
      <c r="I9" s="729"/>
      <c r="J9" s="729"/>
      <c r="K9" s="729"/>
      <c r="L9" s="730" t="s">
        <v>1475</v>
      </c>
      <c r="M9" s="730" t="s">
        <v>454</v>
      </c>
      <c r="N9" s="730" t="s">
        <v>1476</v>
      </c>
      <c r="O9" s="730" t="s">
        <v>1477</v>
      </c>
      <c r="P9" s="731" t="s">
        <v>438</v>
      </c>
      <c r="Q9" s="708"/>
      <c r="R9" s="708" t="s">
        <v>1478</v>
      </c>
      <c r="S9" s="708"/>
      <c r="T9" s="708"/>
      <c r="U9" s="708"/>
      <c r="V9" s="708"/>
      <c r="W9" s="708"/>
      <c r="X9" s="708"/>
      <c r="Y9" s="708"/>
      <c r="Z9" s="708"/>
      <c r="AA9" s="708"/>
      <c r="AB9" s="708"/>
      <c r="AC9" s="708"/>
      <c r="AD9" s="708"/>
      <c r="AE9" s="708"/>
      <c r="AF9" s="708"/>
    </row>
    <row r="10" spans="1:32">
      <c r="A10" s="732">
        <v>43901</v>
      </c>
      <c r="B10" s="733" t="s">
        <v>1479</v>
      </c>
      <c r="C10" s="734">
        <v>0.33333333333333331</v>
      </c>
      <c r="D10" s="226" t="s">
        <v>1480</v>
      </c>
      <c r="E10" s="728"/>
      <c r="F10" s="735" t="s">
        <v>989</v>
      </c>
      <c r="G10" s="736">
        <v>6</v>
      </c>
      <c r="H10" s="728"/>
      <c r="I10" s="737" t="s">
        <v>799</v>
      </c>
      <c r="J10" s="728"/>
      <c r="K10" s="738" t="s">
        <v>802</v>
      </c>
      <c r="L10" s="738"/>
      <c r="M10" s="738"/>
      <c r="N10" s="728"/>
      <c r="O10" s="728"/>
      <c r="P10" s="728"/>
      <c r="Q10" s="708"/>
      <c r="R10" s="708"/>
      <c r="S10" s="708"/>
      <c r="T10" s="708"/>
      <c r="U10" s="708"/>
      <c r="V10" s="708"/>
      <c r="W10" s="708"/>
      <c r="X10" s="708"/>
      <c r="Y10" s="708"/>
      <c r="Z10" s="708"/>
      <c r="AA10" s="708"/>
      <c r="AB10" s="708"/>
      <c r="AC10" s="708"/>
      <c r="AD10" s="708"/>
      <c r="AE10" s="708"/>
      <c r="AF10" s="708"/>
    </row>
    <row r="11" spans="1:32" ht="14.25">
      <c r="A11" s="727"/>
      <c r="B11" s="739"/>
      <c r="C11" s="728"/>
      <c r="D11" s="728" t="s">
        <v>1481</v>
      </c>
      <c r="E11" s="728"/>
      <c r="F11" s="728"/>
      <c r="G11" s="728"/>
      <c r="H11" s="728"/>
      <c r="I11" s="735"/>
      <c r="J11" s="728"/>
      <c r="K11" s="728"/>
      <c r="L11" s="728"/>
      <c r="M11" s="728"/>
      <c r="N11" s="728"/>
      <c r="O11" s="728"/>
      <c r="P11" s="728"/>
      <c r="Q11" s="708"/>
      <c r="R11" s="708"/>
      <c r="S11" s="708"/>
      <c r="T11" s="708"/>
      <c r="U11" s="708"/>
      <c r="V11" s="708"/>
      <c r="W11" s="708"/>
      <c r="X11" s="708"/>
      <c r="Y11" s="708"/>
      <c r="Z11" s="708"/>
      <c r="AA11" s="708"/>
      <c r="AB11" s="708"/>
      <c r="AC11" s="708"/>
      <c r="AD11" s="708"/>
      <c r="AE11" s="708"/>
      <c r="AF11" s="708"/>
    </row>
    <row r="12" spans="1:32" ht="14.25">
      <c r="A12" s="727"/>
      <c r="B12" s="739"/>
      <c r="C12" s="740" t="s">
        <v>1482</v>
      </c>
      <c r="D12" s="741" t="s">
        <v>1483</v>
      </c>
      <c r="E12" s="728"/>
      <c r="F12" s="742">
        <v>0</v>
      </c>
      <c r="G12" s="728">
        <v>4</v>
      </c>
      <c r="H12" s="728" t="s">
        <v>991</v>
      </c>
      <c r="I12" s="735" t="s">
        <v>1484</v>
      </c>
      <c r="J12" s="738" t="s">
        <v>1485</v>
      </c>
      <c r="K12" s="738"/>
      <c r="L12" s="738"/>
      <c r="M12" s="728"/>
      <c r="N12" s="728"/>
      <c r="O12" s="728"/>
      <c r="P12" s="728"/>
      <c r="Q12" s="708"/>
      <c r="R12" s="708" t="s">
        <v>1486</v>
      </c>
      <c r="S12" s="708"/>
      <c r="T12" s="708"/>
      <c r="U12" s="708"/>
      <c r="V12" s="708"/>
      <c r="W12" s="708"/>
      <c r="X12" s="708"/>
      <c r="Y12" s="708"/>
      <c r="Z12" s="708"/>
      <c r="AA12" s="708"/>
      <c r="AB12" s="708"/>
      <c r="AC12" s="708"/>
      <c r="AD12" s="708"/>
      <c r="AE12" s="708"/>
      <c r="AF12" s="708"/>
    </row>
    <row r="13" spans="1:32" ht="12.75">
      <c r="A13" s="743"/>
      <c r="B13" s="739"/>
      <c r="C13" s="734">
        <v>0.375</v>
      </c>
      <c r="D13" s="744" t="s">
        <v>1487</v>
      </c>
      <c r="E13" s="728"/>
      <c r="F13" s="742">
        <v>0</v>
      </c>
      <c r="G13" s="728"/>
      <c r="H13" s="728"/>
      <c r="I13" s="741" t="s">
        <v>994</v>
      </c>
      <c r="J13" s="738"/>
      <c r="K13" s="738"/>
      <c r="L13" s="738"/>
      <c r="M13" s="738"/>
      <c r="N13" s="738"/>
      <c r="O13" s="738"/>
      <c r="P13" s="738"/>
      <c r="Q13" s="708"/>
      <c r="R13" s="708"/>
      <c r="S13" s="708"/>
      <c r="T13" s="708"/>
      <c r="U13" s="708"/>
      <c r="V13" s="708"/>
      <c r="W13" s="708"/>
      <c r="X13" s="708"/>
      <c r="Y13" s="708"/>
      <c r="Z13" s="708"/>
      <c r="AA13" s="708"/>
      <c r="AB13" s="708"/>
      <c r="AC13" s="708"/>
      <c r="AD13" s="708"/>
      <c r="AE13" s="708"/>
      <c r="AF13" s="708"/>
    </row>
    <row r="14" spans="1:32" ht="12.75">
      <c r="A14" s="743"/>
      <c r="B14" s="739"/>
      <c r="C14" s="745"/>
      <c r="D14" s="744" t="s">
        <v>1488</v>
      </c>
      <c r="E14" s="728"/>
      <c r="F14" s="728"/>
      <c r="G14" s="728"/>
      <c r="H14" s="728"/>
      <c r="I14" s="738"/>
      <c r="J14" s="738"/>
      <c r="K14" s="728"/>
      <c r="L14" s="728"/>
      <c r="M14" s="728"/>
      <c r="N14" s="728"/>
      <c r="O14" s="728"/>
      <c r="P14" s="728"/>
      <c r="Q14" s="708"/>
      <c r="R14" s="708"/>
      <c r="S14" s="708"/>
      <c r="T14" s="708"/>
      <c r="U14" s="708"/>
      <c r="V14" s="708"/>
      <c r="W14" s="708"/>
      <c r="X14" s="708"/>
      <c r="Y14" s="708"/>
      <c r="Z14" s="708"/>
      <c r="AA14" s="708"/>
      <c r="AB14" s="708"/>
      <c r="AC14" s="708"/>
      <c r="AD14" s="708"/>
      <c r="AE14" s="708"/>
      <c r="AF14" s="708"/>
    </row>
    <row r="15" spans="1:32" ht="12.75">
      <c r="A15" s="743"/>
      <c r="B15" s="739"/>
      <c r="C15" s="734">
        <v>0.35416666666666669</v>
      </c>
      <c r="D15" s="744" t="s">
        <v>812</v>
      </c>
      <c r="E15" s="728"/>
      <c r="F15" s="728"/>
      <c r="G15" s="728"/>
      <c r="H15" s="728"/>
      <c r="I15" s="728"/>
      <c r="J15" s="728"/>
      <c r="K15" s="728"/>
      <c r="L15" s="728"/>
      <c r="M15" s="728"/>
      <c r="N15" s="728"/>
      <c r="O15" s="728"/>
      <c r="P15" s="728"/>
      <c r="Q15" s="708"/>
      <c r="R15" s="708"/>
      <c r="S15" s="708"/>
      <c r="T15" s="708"/>
      <c r="U15" s="708"/>
      <c r="V15" s="708"/>
      <c r="W15" s="708"/>
      <c r="X15" s="708"/>
      <c r="Y15" s="708"/>
      <c r="Z15" s="708"/>
      <c r="AA15" s="708"/>
      <c r="AB15" s="708"/>
      <c r="AC15" s="708"/>
      <c r="AD15" s="708"/>
      <c r="AE15" s="708"/>
      <c r="AF15" s="708"/>
    </row>
    <row r="16" spans="1:32" ht="12.75">
      <c r="A16" s="743"/>
      <c r="B16" s="739"/>
      <c r="C16" s="745"/>
      <c r="D16" s="744" t="s">
        <v>1489</v>
      </c>
      <c r="E16" s="728"/>
      <c r="F16" s="728"/>
      <c r="G16" s="728"/>
      <c r="H16" s="726"/>
      <c r="I16" s="728"/>
      <c r="J16" s="728"/>
      <c r="K16" s="728"/>
      <c r="L16" s="728"/>
      <c r="M16" s="728"/>
      <c r="N16" s="728"/>
      <c r="O16" s="728"/>
      <c r="P16" s="728"/>
      <c r="Q16" s="708"/>
      <c r="R16" s="708"/>
      <c r="S16" s="708"/>
      <c r="T16" s="708"/>
      <c r="U16" s="708"/>
      <c r="V16" s="708"/>
      <c r="W16" s="708"/>
      <c r="X16" s="708"/>
      <c r="Y16" s="708"/>
      <c r="Z16" s="708"/>
      <c r="AA16" s="708"/>
      <c r="AB16" s="708"/>
      <c r="AC16" s="708"/>
      <c r="AD16" s="708"/>
      <c r="AE16" s="708"/>
      <c r="AF16" s="708"/>
    </row>
    <row r="17" spans="1:32" ht="12.75">
      <c r="A17" s="743"/>
      <c r="B17" s="739"/>
      <c r="C17" s="734">
        <v>0.41666666666666669</v>
      </c>
      <c r="D17" s="226" t="s">
        <v>995</v>
      </c>
      <c r="E17" s="728"/>
      <c r="F17" s="742">
        <v>6</v>
      </c>
      <c r="G17" s="728"/>
      <c r="H17" s="726" t="s">
        <v>996</v>
      </c>
      <c r="I17" s="728"/>
      <c r="J17" s="728"/>
      <c r="K17" s="738" t="s">
        <v>997</v>
      </c>
      <c r="L17" s="728"/>
      <c r="M17" s="728"/>
      <c r="N17" s="728"/>
      <c r="O17" s="728"/>
      <c r="P17" s="728"/>
      <c r="Q17" s="708"/>
      <c r="R17" s="708"/>
      <c r="S17" s="708"/>
      <c r="T17" s="708"/>
      <c r="U17" s="708"/>
      <c r="V17" s="708"/>
      <c r="W17" s="708"/>
      <c r="X17" s="708"/>
      <c r="Y17" s="708"/>
      <c r="Z17" s="708"/>
      <c r="AA17" s="708"/>
      <c r="AB17" s="708"/>
      <c r="AC17" s="708"/>
      <c r="AD17" s="708"/>
      <c r="AE17" s="708"/>
      <c r="AF17" s="708"/>
    </row>
    <row r="18" spans="1:32" ht="12.75">
      <c r="A18" s="743"/>
      <c r="B18" s="739"/>
      <c r="C18" s="728"/>
      <c r="D18" s="728" t="s">
        <v>1490</v>
      </c>
      <c r="E18" s="728"/>
      <c r="F18" s="728"/>
      <c r="G18" s="728"/>
      <c r="H18" s="728"/>
      <c r="I18" s="728"/>
      <c r="J18" s="728"/>
      <c r="K18" s="728"/>
      <c r="L18" s="728"/>
      <c r="M18" s="728"/>
      <c r="N18" s="728"/>
      <c r="O18" s="728"/>
      <c r="P18" s="728"/>
      <c r="Q18" s="708"/>
      <c r="R18" s="708"/>
      <c r="S18" s="708"/>
      <c r="T18" s="708"/>
      <c r="U18" s="708"/>
      <c r="V18" s="708"/>
      <c r="W18" s="708"/>
      <c r="X18" s="708"/>
      <c r="Y18" s="708"/>
      <c r="Z18" s="708"/>
      <c r="AA18" s="708"/>
      <c r="AB18" s="708"/>
      <c r="AC18" s="708"/>
      <c r="AD18" s="708"/>
      <c r="AE18" s="708"/>
      <c r="AF18" s="708"/>
    </row>
    <row r="19" spans="1:32" ht="12.75">
      <c r="A19" s="743"/>
      <c r="B19" s="739"/>
      <c r="C19" s="734">
        <v>0.45833333333333331</v>
      </c>
      <c r="D19" s="741" t="s">
        <v>1491</v>
      </c>
      <c r="E19" s="738"/>
      <c r="F19" s="728"/>
      <c r="G19" s="728"/>
      <c r="H19" s="728"/>
      <c r="I19" s="728"/>
      <c r="J19" s="728"/>
      <c r="K19" s="728"/>
      <c r="L19" s="728"/>
      <c r="M19" s="728"/>
      <c r="N19" s="728"/>
      <c r="O19" s="728"/>
      <c r="P19" s="728"/>
      <c r="Q19" s="708"/>
      <c r="R19" s="708"/>
      <c r="S19" s="708"/>
      <c r="T19" s="708"/>
      <c r="U19" s="708"/>
      <c r="V19" s="708"/>
      <c r="W19" s="708"/>
      <c r="X19" s="708"/>
      <c r="Y19" s="708"/>
      <c r="Z19" s="708"/>
      <c r="AA19" s="708"/>
      <c r="AB19" s="708"/>
      <c r="AC19" s="708"/>
      <c r="AD19" s="708"/>
      <c r="AE19" s="708"/>
      <c r="AF19" s="708"/>
    </row>
    <row r="20" spans="1:32" ht="12.75">
      <c r="A20" s="743"/>
      <c r="B20" s="739"/>
      <c r="C20" s="728" t="s">
        <v>1492</v>
      </c>
      <c r="D20" s="728" t="s">
        <v>1493</v>
      </c>
      <c r="E20" s="728"/>
      <c r="F20" s="728"/>
      <c r="G20" s="728"/>
      <c r="H20" s="728"/>
      <c r="I20" s="728"/>
      <c r="J20" s="728"/>
      <c r="K20" s="728"/>
      <c r="L20" s="728"/>
      <c r="M20" s="728"/>
      <c r="N20" s="728"/>
      <c r="O20" s="728"/>
      <c r="P20" s="728"/>
      <c r="Q20" s="708"/>
      <c r="R20" s="708"/>
      <c r="S20" s="708"/>
      <c r="T20" s="708"/>
      <c r="U20" s="708"/>
      <c r="V20" s="708"/>
      <c r="W20" s="708"/>
      <c r="X20" s="708"/>
      <c r="Y20" s="708"/>
      <c r="Z20" s="708"/>
      <c r="AA20" s="708"/>
      <c r="AB20" s="708"/>
      <c r="AC20" s="708"/>
      <c r="AD20" s="708"/>
      <c r="AE20" s="708"/>
      <c r="AF20" s="708"/>
    </row>
    <row r="21" spans="1:32" ht="15.75" customHeight="1">
      <c r="A21" s="743"/>
      <c r="B21" s="739"/>
      <c r="C21" s="745"/>
      <c r="D21" s="728" t="s">
        <v>1494</v>
      </c>
      <c r="E21" s="728"/>
      <c r="F21" s="728"/>
      <c r="G21" s="728"/>
      <c r="H21" s="728"/>
      <c r="I21" s="728"/>
      <c r="J21" s="728"/>
      <c r="K21" s="728"/>
      <c r="L21" s="728"/>
      <c r="M21" s="728"/>
      <c r="N21" s="728"/>
      <c r="O21" s="728"/>
      <c r="P21" s="728"/>
      <c r="Q21" s="708"/>
      <c r="R21" s="708"/>
      <c r="S21" s="708"/>
      <c r="T21" s="708"/>
      <c r="U21" s="708"/>
      <c r="V21" s="708"/>
      <c r="W21" s="708"/>
      <c r="X21" s="708"/>
      <c r="Y21" s="708"/>
      <c r="Z21" s="708"/>
      <c r="AA21" s="708"/>
      <c r="AB21" s="708"/>
      <c r="AC21" s="708"/>
      <c r="AD21" s="708"/>
      <c r="AE21" s="708"/>
      <c r="AF21" s="708"/>
    </row>
    <row r="22" spans="1:32" ht="15.75" customHeight="1">
      <c r="A22" s="743"/>
      <c r="B22" s="739"/>
      <c r="C22" s="745"/>
      <c r="D22" s="728" t="s">
        <v>1495</v>
      </c>
      <c r="E22" s="728"/>
      <c r="F22" s="728"/>
      <c r="G22" s="728"/>
      <c r="H22" s="728"/>
      <c r="I22" s="728"/>
      <c r="J22" s="728"/>
      <c r="K22" s="728"/>
      <c r="L22" s="728"/>
      <c r="M22" s="728"/>
      <c r="N22" s="728"/>
      <c r="O22" s="728"/>
      <c r="P22" s="728"/>
      <c r="Q22" s="708"/>
      <c r="R22" s="708"/>
      <c r="S22" s="708"/>
      <c r="T22" s="708"/>
      <c r="U22" s="708"/>
      <c r="V22" s="708"/>
      <c r="W22" s="708"/>
      <c r="X22" s="708"/>
      <c r="Y22" s="708"/>
      <c r="Z22" s="708"/>
      <c r="AA22" s="708"/>
      <c r="AB22" s="708"/>
      <c r="AC22" s="708"/>
      <c r="AD22" s="708"/>
      <c r="AE22" s="708"/>
      <c r="AF22" s="708"/>
    </row>
    <row r="23" spans="1:32" ht="15.75" customHeight="1">
      <c r="A23" s="743"/>
      <c r="B23" s="739"/>
      <c r="C23" s="745"/>
      <c r="D23" s="728" t="s">
        <v>1496</v>
      </c>
      <c r="E23" s="728"/>
      <c r="F23" s="738" t="s">
        <v>1497</v>
      </c>
      <c r="G23" s="728"/>
      <c r="H23" s="728"/>
      <c r="I23" s="728"/>
      <c r="J23" s="728"/>
      <c r="K23" s="728"/>
      <c r="L23" s="728"/>
      <c r="M23" s="728"/>
      <c r="N23" s="728"/>
      <c r="O23" s="728"/>
      <c r="P23" s="728"/>
      <c r="Q23" s="708"/>
      <c r="R23" s="708"/>
      <c r="S23" s="708"/>
      <c r="T23" s="708"/>
      <c r="U23" s="708"/>
      <c r="V23" s="708"/>
      <c r="W23" s="708"/>
      <c r="X23" s="708"/>
      <c r="Y23" s="708"/>
      <c r="Z23" s="708"/>
      <c r="AA23" s="708"/>
      <c r="AB23" s="708"/>
      <c r="AC23" s="708"/>
      <c r="AD23" s="708"/>
      <c r="AE23" s="708"/>
      <c r="AF23" s="708"/>
    </row>
    <row r="24" spans="1:32" ht="15.75" customHeight="1">
      <c r="A24" s="743"/>
      <c r="B24" s="739"/>
      <c r="C24" s="745"/>
      <c r="D24" s="728" t="s">
        <v>1498</v>
      </c>
      <c r="E24" s="728"/>
      <c r="F24" s="728"/>
      <c r="G24" s="728"/>
      <c r="H24" s="728"/>
      <c r="I24" s="728"/>
      <c r="J24" s="728"/>
      <c r="K24" s="728"/>
      <c r="L24" s="728"/>
      <c r="M24" s="728"/>
      <c r="N24" s="728"/>
      <c r="O24" s="728"/>
      <c r="P24" s="728"/>
      <c r="Q24" s="708"/>
      <c r="R24" s="708"/>
      <c r="S24" s="708"/>
      <c r="T24" s="708"/>
      <c r="U24" s="708"/>
      <c r="V24" s="708"/>
      <c r="W24" s="708"/>
      <c r="X24" s="708"/>
      <c r="Y24" s="708"/>
      <c r="Z24" s="708"/>
      <c r="AA24" s="708"/>
      <c r="AB24" s="708"/>
      <c r="AC24" s="708"/>
      <c r="AD24" s="708"/>
      <c r="AE24" s="708"/>
      <c r="AF24" s="708"/>
    </row>
    <row r="25" spans="1:32" ht="15.75" customHeight="1">
      <c r="A25" s="743"/>
      <c r="B25" s="739"/>
      <c r="C25" s="745"/>
      <c r="D25" s="738" t="s">
        <v>1499</v>
      </c>
      <c r="E25" s="738"/>
      <c r="F25" s="728"/>
      <c r="G25" s="728"/>
      <c r="H25" s="728"/>
      <c r="I25" s="728"/>
      <c r="J25" s="728"/>
      <c r="K25" s="728"/>
      <c r="L25" s="728"/>
      <c r="M25" s="728"/>
      <c r="N25" s="728"/>
      <c r="O25" s="728"/>
      <c r="P25" s="728"/>
      <c r="Q25" s="708"/>
      <c r="R25" s="708"/>
      <c r="S25" s="708"/>
      <c r="T25" s="708"/>
      <c r="U25" s="708"/>
      <c r="V25" s="708"/>
      <c r="W25" s="708"/>
      <c r="X25" s="708"/>
      <c r="Y25" s="708"/>
      <c r="Z25" s="708"/>
      <c r="AA25" s="708"/>
      <c r="AB25" s="708"/>
      <c r="AC25" s="708"/>
      <c r="AD25" s="708"/>
      <c r="AE25" s="708"/>
      <c r="AF25" s="708"/>
    </row>
    <row r="26" spans="1:32" ht="15.75" customHeight="1">
      <c r="A26" s="743"/>
      <c r="B26" s="739"/>
      <c r="C26" s="728"/>
      <c r="D26" s="728" t="s">
        <v>1500</v>
      </c>
      <c r="E26" s="728"/>
      <c r="F26" s="728"/>
      <c r="G26" s="728"/>
      <c r="H26" s="728"/>
      <c r="I26" s="728"/>
      <c r="J26" s="728"/>
      <c r="K26" s="728"/>
      <c r="L26" s="728"/>
      <c r="M26" s="728"/>
      <c r="N26" s="728"/>
      <c r="O26" s="728"/>
      <c r="P26" s="728"/>
      <c r="Q26" s="708"/>
      <c r="R26" s="708"/>
      <c r="S26" s="708"/>
      <c r="T26" s="708"/>
      <c r="U26" s="708"/>
      <c r="V26" s="708"/>
      <c r="W26" s="708"/>
      <c r="X26" s="708"/>
      <c r="Y26" s="708"/>
      <c r="Z26" s="708"/>
      <c r="AA26" s="708"/>
      <c r="AB26" s="708"/>
      <c r="AC26" s="708"/>
      <c r="AD26" s="708"/>
      <c r="AE26" s="708"/>
      <c r="AF26" s="708"/>
    </row>
    <row r="27" spans="1:32" ht="15.75" customHeight="1">
      <c r="A27" s="743"/>
      <c r="B27" s="739"/>
      <c r="C27" s="728" t="s">
        <v>1501</v>
      </c>
      <c r="D27" s="728" t="s">
        <v>1502</v>
      </c>
      <c r="E27" s="728"/>
      <c r="F27" s="728"/>
      <c r="G27" s="728">
        <v>10</v>
      </c>
      <c r="H27" s="728"/>
      <c r="I27" s="728"/>
      <c r="J27" s="728"/>
      <c r="K27" s="728"/>
      <c r="L27" s="728"/>
      <c r="M27" s="728"/>
      <c r="N27" s="728"/>
      <c r="O27" s="728"/>
      <c r="P27" s="728">
        <f>SUM(L27:O27)</f>
        <v>0</v>
      </c>
      <c r="Q27" s="708"/>
      <c r="R27" s="708"/>
      <c r="S27" s="708"/>
      <c r="T27" s="708"/>
      <c r="U27" s="708"/>
      <c r="V27" s="708"/>
      <c r="W27" s="708"/>
      <c r="X27" s="708"/>
      <c r="Y27" s="708"/>
      <c r="Z27" s="708"/>
      <c r="AA27" s="708"/>
      <c r="AB27" s="708"/>
      <c r="AC27" s="708"/>
      <c r="AD27" s="708"/>
      <c r="AE27" s="708"/>
      <c r="AF27" s="708"/>
    </row>
    <row r="28" spans="1:32" ht="15.75" customHeight="1">
      <c r="A28" s="743"/>
      <c r="B28" s="739"/>
      <c r="C28" s="728" t="s">
        <v>1503</v>
      </c>
      <c r="D28" s="728" t="s">
        <v>1504</v>
      </c>
      <c r="E28" s="728"/>
      <c r="F28" s="728"/>
      <c r="G28" s="728"/>
      <c r="H28" s="728"/>
      <c r="I28" s="728"/>
      <c r="J28" s="728"/>
      <c r="K28" s="728"/>
      <c r="L28" s="728"/>
      <c r="M28" s="728"/>
      <c r="N28" s="728"/>
      <c r="O28" s="728"/>
      <c r="P28" s="728"/>
      <c r="Q28" s="708"/>
      <c r="R28" s="708"/>
      <c r="S28" s="708"/>
      <c r="T28" s="708"/>
      <c r="U28" s="708"/>
      <c r="V28" s="708"/>
      <c r="W28" s="708"/>
      <c r="X28" s="708"/>
      <c r="Y28" s="708"/>
      <c r="Z28" s="708"/>
      <c r="AA28" s="708"/>
      <c r="AB28" s="708"/>
      <c r="AC28" s="708"/>
      <c r="AD28" s="708"/>
      <c r="AE28" s="708"/>
      <c r="AF28" s="708"/>
    </row>
    <row r="29" spans="1:32" ht="15.75" customHeight="1">
      <c r="A29" s="743"/>
      <c r="B29" s="746"/>
      <c r="C29" s="747"/>
      <c r="D29" s="748" t="s">
        <v>1505</v>
      </c>
      <c r="E29" s="728"/>
      <c r="F29" s="728"/>
      <c r="G29" s="728"/>
      <c r="H29" s="728"/>
      <c r="I29" s="728"/>
      <c r="J29" s="728"/>
      <c r="K29" s="728"/>
      <c r="L29" s="728"/>
      <c r="M29" s="728"/>
      <c r="N29" s="728"/>
      <c r="O29" s="728"/>
      <c r="P29" s="728"/>
      <c r="Q29" s="708"/>
      <c r="R29" s="708"/>
      <c r="S29" s="708"/>
      <c r="T29" s="708"/>
      <c r="U29" s="708"/>
      <c r="V29" s="708"/>
      <c r="W29" s="708"/>
      <c r="X29" s="708"/>
      <c r="Y29" s="708"/>
      <c r="Z29" s="708"/>
      <c r="AA29" s="708"/>
      <c r="AB29" s="708"/>
      <c r="AC29" s="708"/>
      <c r="AD29" s="708"/>
      <c r="AE29" s="708"/>
      <c r="AF29" s="708"/>
    </row>
    <row r="30" spans="1:32" ht="15.75" customHeight="1">
      <c r="A30" s="743"/>
      <c r="B30" s="746"/>
      <c r="C30" s="747"/>
      <c r="D30" s="728" t="s">
        <v>1506</v>
      </c>
      <c r="E30" s="728"/>
      <c r="F30" s="728"/>
      <c r="G30" s="728"/>
      <c r="H30" s="728"/>
      <c r="I30" s="728"/>
      <c r="J30" s="728"/>
      <c r="K30" s="728"/>
      <c r="L30" s="728"/>
      <c r="M30" s="728"/>
      <c r="N30" s="728"/>
      <c r="O30" s="728"/>
      <c r="P30" s="728"/>
      <c r="Q30" s="708"/>
      <c r="R30" s="708"/>
      <c r="S30" s="708"/>
      <c r="T30" s="708"/>
      <c r="U30" s="708"/>
      <c r="V30" s="708"/>
      <c r="W30" s="708"/>
      <c r="X30" s="708"/>
      <c r="Y30" s="708"/>
      <c r="Z30" s="708"/>
      <c r="AA30" s="708"/>
      <c r="AB30" s="708"/>
      <c r="AC30" s="708"/>
      <c r="AD30" s="708"/>
      <c r="AE30" s="708"/>
      <c r="AF30" s="708"/>
    </row>
    <row r="31" spans="1:32" ht="15.75" customHeight="1">
      <c r="A31" s="743"/>
      <c r="B31" s="746"/>
      <c r="C31" s="747"/>
      <c r="D31" s="738" t="s">
        <v>1507</v>
      </c>
      <c r="E31" s="728"/>
      <c r="F31" s="728"/>
      <c r="G31" s="728"/>
      <c r="H31" s="728"/>
      <c r="I31" s="728"/>
      <c r="J31" s="728"/>
      <c r="K31" s="728"/>
      <c r="L31" s="728"/>
      <c r="M31" s="728"/>
      <c r="N31" s="728"/>
      <c r="O31" s="728"/>
      <c r="P31" s="728"/>
      <c r="Q31" s="708"/>
      <c r="R31" s="708"/>
      <c r="S31" s="708"/>
      <c r="T31" s="708"/>
      <c r="U31" s="708"/>
      <c r="V31" s="708"/>
      <c r="W31" s="708"/>
      <c r="X31" s="708"/>
      <c r="Y31" s="708"/>
      <c r="Z31" s="708"/>
      <c r="AA31" s="708"/>
      <c r="AB31" s="708"/>
      <c r="AC31" s="708"/>
      <c r="AD31" s="708"/>
      <c r="AE31" s="708"/>
      <c r="AF31" s="708"/>
    </row>
    <row r="32" spans="1:32" ht="15.75" customHeight="1">
      <c r="A32" s="743"/>
      <c r="B32" s="746"/>
      <c r="C32" s="747"/>
      <c r="D32" s="728" t="s">
        <v>1508</v>
      </c>
      <c r="E32" s="728"/>
      <c r="F32" s="728"/>
      <c r="G32" s="728"/>
      <c r="H32" s="728"/>
      <c r="I32" s="728"/>
      <c r="J32" s="728"/>
      <c r="K32" s="728"/>
      <c r="L32" s="728"/>
      <c r="M32" s="728"/>
      <c r="N32" s="728"/>
      <c r="O32" s="728"/>
      <c r="P32" s="728"/>
      <c r="Q32" s="708"/>
      <c r="R32" s="708"/>
      <c r="S32" s="708"/>
      <c r="T32" s="708"/>
      <c r="U32" s="708"/>
      <c r="V32" s="708"/>
      <c r="W32" s="708"/>
      <c r="X32" s="708"/>
      <c r="Y32" s="708"/>
      <c r="Z32" s="708"/>
      <c r="AA32" s="708"/>
      <c r="AB32" s="708"/>
      <c r="AC32" s="708"/>
      <c r="AD32" s="708"/>
      <c r="AE32" s="708"/>
      <c r="AF32" s="708"/>
    </row>
    <row r="33" spans="1:32" ht="15.75" customHeight="1">
      <c r="A33" s="743"/>
      <c r="B33" s="746"/>
      <c r="C33" s="749" t="s">
        <v>999</v>
      </c>
      <c r="D33" s="738" t="s">
        <v>1509</v>
      </c>
      <c r="E33" s="738"/>
      <c r="F33" s="728"/>
      <c r="G33" s="728"/>
      <c r="H33" s="728"/>
      <c r="I33" s="738" t="s">
        <v>821</v>
      </c>
      <c r="J33" s="728"/>
      <c r="K33" s="728"/>
      <c r="L33" s="728"/>
      <c r="M33" s="728"/>
      <c r="N33" s="728"/>
      <c r="O33" s="728"/>
      <c r="P33" s="728"/>
      <c r="Q33" s="708"/>
      <c r="R33" s="708"/>
      <c r="S33" s="708"/>
      <c r="T33" s="708"/>
      <c r="U33" s="708"/>
      <c r="V33" s="708"/>
      <c r="W33" s="708"/>
      <c r="X33" s="708"/>
      <c r="Y33" s="708"/>
      <c r="Z33" s="708"/>
      <c r="AA33" s="708"/>
      <c r="AB33" s="708"/>
      <c r="AC33" s="708"/>
      <c r="AD33" s="708"/>
      <c r="AE33" s="708"/>
      <c r="AF33" s="708"/>
    </row>
    <row r="34" spans="1:32" ht="15.75" customHeight="1">
      <c r="A34" s="743"/>
      <c r="B34" s="739"/>
      <c r="C34" s="745">
        <v>0.70833333333333337</v>
      </c>
      <c r="D34" s="750" t="s">
        <v>1003</v>
      </c>
      <c r="E34" s="728"/>
      <c r="F34" s="728"/>
      <c r="G34" s="728"/>
      <c r="H34" s="728"/>
      <c r="I34" s="728"/>
      <c r="J34" s="741" t="s">
        <v>1004</v>
      </c>
      <c r="K34" s="738"/>
      <c r="L34" s="738"/>
      <c r="M34" s="738"/>
      <c r="N34" s="738"/>
      <c r="O34" s="728"/>
      <c r="P34" s="728"/>
      <c r="Q34" s="708"/>
      <c r="R34" s="708"/>
      <c r="S34" s="708"/>
      <c r="T34" s="708"/>
      <c r="U34" s="708"/>
      <c r="V34" s="708"/>
      <c r="W34" s="708"/>
      <c r="X34" s="708"/>
      <c r="Y34" s="708"/>
      <c r="Z34" s="708"/>
      <c r="AA34" s="708"/>
      <c r="AB34" s="708"/>
      <c r="AC34" s="708"/>
      <c r="AD34" s="708"/>
      <c r="AE34" s="708"/>
      <c r="AF34" s="708"/>
    </row>
    <row r="35" spans="1:32" ht="15.75" customHeight="1">
      <c r="A35" s="743"/>
      <c r="B35" s="745" t="s">
        <v>1510</v>
      </c>
      <c r="C35" s="751" t="s">
        <v>1005</v>
      </c>
      <c r="D35" s="738" t="s">
        <v>1006</v>
      </c>
      <c r="E35" s="738"/>
      <c r="F35" s="728"/>
      <c r="G35" s="728"/>
      <c r="H35" s="728"/>
      <c r="I35" s="728"/>
      <c r="J35" s="738" t="s">
        <v>1007</v>
      </c>
      <c r="K35" s="738"/>
      <c r="L35" s="728"/>
      <c r="M35" s="728"/>
      <c r="N35" s="728"/>
      <c r="O35" s="728"/>
      <c r="P35" s="728"/>
      <c r="Q35" s="708"/>
      <c r="R35" s="708"/>
      <c r="S35" s="708"/>
      <c r="T35" s="708"/>
      <c r="U35" s="708"/>
      <c r="V35" s="708"/>
      <c r="W35" s="708"/>
      <c r="X35" s="708"/>
      <c r="Y35" s="708"/>
      <c r="Z35" s="708"/>
      <c r="AA35" s="708"/>
      <c r="AB35" s="708"/>
      <c r="AC35" s="708"/>
      <c r="AD35" s="708"/>
      <c r="AE35" s="708"/>
      <c r="AF35" s="708"/>
    </row>
    <row r="36" spans="1:32" ht="15.75" customHeight="1">
      <c r="A36" s="743"/>
      <c r="B36" s="745"/>
      <c r="C36" s="752">
        <v>0.75</v>
      </c>
      <c r="D36" s="726" t="s">
        <v>1009</v>
      </c>
      <c r="E36" s="728"/>
      <c r="F36" s="728"/>
      <c r="G36" s="728"/>
      <c r="H36" s="728"/>
      <c r="I36" s="738" t="s">
        <v>1010</v>
      </c>
      <c r="J36" s="728"/>
      <c r="K36" s="728"/>
      <c r="L36" s="728"/>
      <c r="M36" s="728"/>
      <c r="N36" s="728"/>
      <c r="O36" s="728"/>
      <c r="P36" s="728"/>
      <c r="Q36" s="708"/>
      <c r="R36" s="708"/>
      <c r="S36" s="708"/>
      <c r="T36" s="708"/>
      <c r="U36" s="708"/>
      <c r="V36" s="708"/>
      <c r="W36" s="708"/>
      <c r="X36" s="708"/>
      <c r="Y36" s="708"/>
      <c r="Z36" s="708"/>
      <c r="AA36" s="708"/>
      <c r="AB36" s="708"/>
      <c r="AC36" s="708"/>
      <c r="AD36" s="708"/>
      <c r="AE36" s="708"/>
      <c r="AF36" s="708"/>
    </row>
    <row r="37" spans="1:32" ht="15.75" customHeight="1">
      <c r="A37" s="743"/>
      <c r="B37" s="745"/>
      <c r="C37" s="745">
        <v>0.77083333333333337</v>
      </c>
      <c r="D37" s="728" t="s">
        <v>1011</v>
      </c>
      <c r="E37" s="728"/>
      <c r="F37" s="728"/>
      <c r="G37" s="728"/>
      <c r="H37" s="728"/>
      <c r="I37" s="728"/>
      <c r="J37" s="728"/>
      <c r="K37" s="728"/>
      <c r="L37" s="728"/>
      <c r="M37" s="728"/>
      <c r="N37" s="728"/>
      <c r="O37" s="728"/>
      <c r="P37" s="728"/>
      <c r="Q37" s="708"/>
      <c r="R37" s="708"/>
      <c r="S37" s="708"/>
      <c r="T37" s="708"/>
      <c r="U37" s="708"/>
      <c r="V37" s="708"/>
      <c r="W37" s="708"/>
      <c r="X37" s="708"/>
      <c r="Y37" s="708"/>
      <c r="Z37" s="708"/>
      <c r="AA37" s="708"/>
      <c r="AB37" s="708"/>
      <c r="AC37" s="708"/>
      <c r="AD37" s="708"/>
      <c r="AE37" s="708"/>
      <c r="AF37" s="708"/>
    </row>
    <row r="38" spans="1:32" ht="15.75" customHeight="1">
      <c r="A38" s="743"/>
      <c r="B38" s="745"/>
      <c r="C38" s="745">
        <v>0.75</v>
      </c>
      <c r="D38" s="728" t="s">
        <v>1511</v>
      </c>
      <c r="E38" s="728"/>
      <c r="F38" s="728"/>
      <c r="G38" s="728"/>
      <c r="H38" s="728"/>
      <c r="I38" s="728"/>
      <c r="J38" s="728"/>
      <c r="K38" s="728"/>
      <c r="L38" s="728"/>
      <c r="M38" s="728"/>
      <c r="N38" s="728"/>
      <c r="O38" s="728"/>
      <c r="P38" s="728"/>
      <c r="Q38" s="708"/>
      <c r="R38" s="708"/>
      <c r="S38" s="708"/>
      <c r="T38" s="708"/>
      <c r="U38" s="708"/>
      <c r="V38" s="708"/>
      <c r="W38" s="708"/>
      <c r="X38" s="708"/>
      <c r="Y38" s="708"/>
      <c r="Z38" s="708"/>
      <c r="AA38" s="708"/>
      <c r="AB38" s="708"/>
      <c r="AC38" s="708"/>
      <c r="AD38" s="708"/>
      <c r="AE38" s="708"/>
      <c r="AF38" s="708"/>
    </row>
    <row r="39" spans="1:32" ht="15.75" customHeight="1">
      <c r="A39" s="743"/>
      <c r="B39" s="745"/>
      <c r="C39" s="745">
        <v>0.875</v>
      </c>
      <c r="D39" s="728" t="s">
        <v>936</v>
      </c>
      <c r="E39" s="728"/>
      <c r="F39" s="728"/>
      <c r="G39" s="728"/>
      <c r="H39" s="728"/>
      <c r="I39" s="728"/>
      <c r="J39" s="738" t="s">
        <v>1013</v>
      </c>
      <c r="K39" s="738"/>
      <c r="L39" s="738"/>
      <c r="M39" s="728"/>
      <c r="N39" s="728"/>
      <c r="O39" s="728"/>
      <c r="P39" s="728"/>
      <c r="Q39" s="708"/>
      <c r="R39" s="708"/>
      <c r="S39" s="708"/>
      <c r="T39" s="708"/>
      <c r="U39" s="708"/>
      <c r="V39" s="708"/>
      <c r="W39" s="708"/>
      <c r="X39" s="708"/>
      <c r="Y39" s="708"/>
      <c r="Z39" s="708"/>
      <c r="AA39" s="708"/>
      <c r="AB39" s="708"/>
      <c r="AC39" s="708"/>
      <c r="AD39" s="708"/>
      <c r="AE39" s="708"/>
      <c r="AF39" s="708"/>
    </row>
    <row r="40" spans="1:32" ht="15.75" customHeight="1">
      <c r="A40" s="753" t="s">
        <v>92</v>
      </c>
      <c r="B40" s="754" t="s">
        <v>1512</v>
      </c>
      <c r="C40" s="745"/>
      <c r="D40" s="726" t="s">
        <v>1015</v>
      </c>
      <c r="E40" s="728"/>
      <c r="F40" s="728"/>
      <c r="G40" s="728"/>
      <c r="H40" s="728"/>
      <c r="I40" s="728"/>
      <c r="J40" s="728"/>
      <c r="K40" s="728"/>
      <c r="L40" s="728"/>
      <c r="M40" s="728"/>
      <c r="N40" s="728"/>
      <c r="O40" s="728"/>
      <c r="P40" s="728"/>
      <c r="Q40" s="708"/>
      <c r="R40" s="708"/>
      <c r="S40" s="708"/>
      <c r="T40" s="708"/>
      <c r="U40" s="708"/>
      <c r="V40" s="708"/>
      <c r="W40" s="708"/>
      <c r="X40" s="708"/>
      <c r="Y40" s="708"/>
      <c r="Z40" s="708"/>
      <c r="AA40" s="708"/>
      <c r="AB40" s="708"/>
      <c r="AC40" s="708"/>
      <c r="AD40" s="708"/>
      <c r="AE40" s="708"/>
      <c r="AF40" s="708"/>
    </row>
    <row r="41" spans="1:32" ht="15.75" customHeight="1">
      <c r="A41" s="732">
        <v>43902</v>
      </c>
      <c r="B41" s="733" t="s">
        <v>907</v>
      </c>
      <c r="C41" s="745">
        <v>0.32291666666666669</v>
      </c>
      <c r="D41" s="728" t="s">
        <v>1018</v>
      </c>
      <c r="E41" s="728"/>
      <c r="F41" s="728"/>
      <c r="G41" s="728"/>
      <c r="H41" s="728" t="s">
        <v>828</v>
      </c>
      <c r="I41" s="728"/>
      <c r="J41" s="728"/>
      <c r="K41" s="728"/>
      <c r="L41" s="728"/>
      <c r="M41" s="728"/>
      <c r="N41" s="728"/>
      <c r="O41" s="728"/>
      <c r="P41" s="728"/>
      <c r="Q41" s="708"/>
      <c r="R41" s="708"/>
      <c r="S41" s="708"/>
      <c r="T41" s="708"/>
      <c r="U41" s="708"/>
      <c r="V41" s="708"/>
      <c r="W41" s="708"/>
      <c r="X41" s="708"/>
      <c r="Y41" s="708"/>
      <c r="Z41" s="708"/>
      <c r="AA41" s="708"/>
      <c r="AB41" s="708"/>
      <c r="AC41" s="708"/>
      <c r="AD41" s="708"/>
      <c r="AE41" s="708"/>
      <c r="AF41" s="708"/>
    </row>
    <row r="42" spans="1:32" ht="15.75" customHeight="1">
      <c r="A42" s="755" t="s">
        <v>91</v>
      </c>
      <c r="B42" s="756" t="s">
        <v>1513</v>
      </c>
      <c r="C42" s="745">
        <v>0.33333333333333331</v>
      </c>
      <c r="D42" s="738" t="s">
        <v>1020</v>
      </c>
      <c r="E42" s="728"/>
      <c r="F42" s="728"/>
      <c r="G42" s="728"/>
      <c r="H42" s="728"/>
      <c r="I42" s="728"/>
      <c r="J42" s="728"/>
      <c r="K42" s="728"/>
      <c r="L42" s="728"/>
      <c r="M42" s="728"/>
      <c r="N42" s="728"/>
      <c r="O42" s="728"/>
      <c r="P42" s="728">
        <f>SUM(L42:O42)</f>
        <v>0</v>
      </c>
      <c r="Q42" s="708"/>
      <c r="R42" s="708"/>
      <c r="S42" s="708"/>
      <c r="T42" s="708"/>
      <c r="U42" s="708"/>
      <c r="V42" s="708"/>
      <c r="W42" s="708"/>
      <c r="X42" s="708"/>
      <c r="Y42" s="708"/>
      <c r="Z42" s="708"/>
      <c r="AA42" s="708"/>
      <c r="AB42" s="708"/>
      <c r="AC42" s="708"/>
      <c r="AD42" s="708"/>
      <c r="AE42" s="708"/>
      <c r="AF42" s="708"/>
    </row>
    <row r="43" spans="1:32" ht="15.75" customHeight="1">
      <c r="A43" s="706"/>
      <c r="B43" s="757"/>
      <c r="C43" s="745">
        <v>0.33333333333333331</v>
      </c>
      <c r="D43" s="728" t="s">
        <v>1514</v>
      </c>
      <c r="E43" s="728"/>
      <c r="F43" s="728"/>
      <c r="G43" s="728"/>
      <c r="H43" s="728"/>
      <c r="I43" s="728"/>
      <c r="J43" s="728"/>
      <c r="K43" s="728"/>
      <c r="L43" s="728"/>
      <c r="M43" s="728"/>
      <c r="N43" s="728"/>
      <c r="O43" s="728"/>
      <c r="P43" s="728"/>
      <c r="Q43" s="708"/>
      <c r="R43" s="708"/>
      <c r="S43" s="708"/>
      <c r="T43" s="708"/>
      <c r="U43" s="708"/>
      <c r="V43" s="708"/>
      <c r="W43" s="708"/>
      <c r="X43" s="708"/>
      <c r="Y43" s="708"/>
      <c r="Z43" s="708"/>
      <c r="AA43" s="708"/>
      <c r="AB43" s="708"/>
      <c r="AC43" s="708"/>
      <c r="AD43" s="708"/>
      <c r="AE43" s="708"/>
      <c r="AF43" s="708"/>
    </row>
    <row r="44" spans="1:32" ht="15.75" customHeight="1">
      <c r="A44" s="743"/>
      <c r="B44" s="739"/>
      <c r="C44" s="745">
        <v>0.45833333333333331</v>
      </c>
      <c r="D44" s="728" t="s">
        <v>837</v>
      </c>
      <c r="E44" s="728"/>
      <c r="F44" s="728"/>
      <c r="G44" s="728"/>
      <c r="H44" s="728"/>
      <c r="I44" s="728"/>
      <c r="J44" s="728"/>
      <c r="K44" s="728"/>
      <c r="L44" s="728"/>
      <c r="M44" s="728"/>
      <c r="N44" s="728"/>
      <c r="O44" s="728"/>
      <c r="P44" s="728"/>
      <c r="Q44" s="708"/>
      <c r="R44" s="708"/>
      <c r="S44" s="708"/>
      <c r="T44" s="708"/>
      <c r="U44" s="708"/>
      <c r="V44" s="708"/>
      <c r="W44" s="708"/>
      <c r="X44" s="708"/>
      <c r="Y44" s="708"/>
      <c r="Z44" s="708"/>
      <c r="AA44" s="708"/>
      <c r="AB44" s="708"/>
      <c r="AC44" s="708"/>
      <c r="AD44" s="708"/>
      <c r="AE44" s="708"/>
      <c r="AF44" s="708"/>
    </row>
    <row r="45" spans="1:32" ht="15.75" customHeight="1">
      <c r="A45" s="743"/>
      <c r="B45" s="739"/>
      <c r="C45" s="745">
        <v>0.5</v>
      </c>
      <c r="D45" s="728" t="s">
        <v>453</v>
      </c>
      <c r="E45" s="728"/>
      <c r="F45" s="728"/>
      <c r="G45" s="728"/>
      <c r="H45" s="728"/>
      <c r="I45" s="728"/>
      <c r="J45" s="728"/>
      <c r="K45" s="728"/>
      <c r="L45" s="728"/>
      <c r="M45" s="728"/>
      <c r="N45" s="728"/>
      <c r="O45" s="728"/>
      <c r="P45" s="728">
        <f>SUM(L45:O45)</f>
        <v>0</v>
      </c>
      <c r="Q45" s="708"/>
      <c r="R45" s="708"/>
      <c r="S45" s="708"/>
      <c r="T45" s="708"/>
      <c r="U45" s="708"/>
      <c r="V45" s="708"/>
      <c r="W45" s="708"/>
      <c r="X45" s="708"/>
      <c r="Y45" s="708"/>
      <c r="Z45" s="708"/>
      <c r="AA45" s="708"/>
      <c r="AB45" s="708"/>
      <c r="AC45" s="708"/>
      <c r="AD45" s="708"/>
      <c r="AE45" s="708"/>
      <c r="AF45" s="708"/>
    </row>
    <row r="46" spans="1:32" ht="15.75" customHeight="1">
      <c r="A46" s="743"/>
      <c r="B46" s="739"/>
      <c r="C46" s="758" t="s">
        <v>998</v>
      </c>
      <c r="D46" s="728" t="s">
        <v>1023</v>
      </c>
      <c r="E46" s="728"/>
      <c r="F46" s="728"/>
      <c r="G46" s="728"/>
      <c r="H46" s="728"/>
      <c r="I46" s="728"/>
      <c r="J46" s="728"/>
      <c r="K46" s="728"/>
      <c r="L46" s="728"/>
      <c r="M46" s="728"/>
      <c r="N46" s="728"/>
      <c r="O46" s="728"/>
      <c r="P46" s="728"/>
      <c r="Q46" s="708"/>
      <c r="R46" s="708"/>
      <c r="S46" s="708"/>
      <c r="T46" s="708"/>
      <c r="U46" s="708"/>
      <c r="V46" s="708"/>
      <c r="W46" s="708"/>
      <c r="X46" s="708"/>
      <c r="Y46" s="708"/>
      <c r="Z46" s="708"/>
      <c r="AA46" s="708"/>
      <c r="AB46" s="708"/>
      <c r="AC46" s="708"/>
      <c r="AD46" s="708"/>
      <c r="AE46" s="708"/>
      <c r="AF46" s="708"/>
    </row>
    <row r="47" spans="1:32" ht="15.75" customHeight="1">
      <c r="A47" s="743"/>
      <c r="B47" s="739"/>
      <c r="C47" s="759" t="s">
        <v>1515</v>
      </c>
      <c r="D47" s="728" t="s">
        <v>1516</v>
      </c>
      <c r="E47" s="728"/>
      <c r="F47" s="728"/>
      <c r="G47" s="728"/>
      <c r="H47" s="728"/>
      <c r="I47" s="728"/>
      <c r="J47" s="728"/>
      <c r="K47" s="728"/>
      <c r="L47" s="728"/>
      <c r="M47" s="728"/>
      <c r="N47" s="728"/>
      <c r="O47" s="728"/>
      <c r="P47" s="728"/>
      <c r="Q47" s="708"/>
      <c r="R47" s="708"/>
      <c r="S47" s="708"/>
      <c r="T47" s="708"/>
      <c r="U47" s="708"/>
      <c r="V47" s="708"/>
      <c r="W47" s="708"/>
      <c r="X47" s="708"/>
      <c r="Y47" s="708"/>
      <c r="Z47" s="708"/>
      <c r="AA47" s="708"/>
      <c r="AB47" s="708"/>
      <c r="AC47" s="708"/>
      <c r="AD47" s="708"/>
      <c r="AE47" s="708"/>
      <c r="AF47" s="708"/>
    </row>
    <row r="48" spans="1:32" ht="15.75" customHeight="1">
      <c r="A48" s="743"/>
      <c r="B48" s="739"/>
      <c r="C48" s="728" t="s">
        <v>1517</v>
      </c>
      <c r="D48" s="728" t="s">
        <v>1025</v>
      </c>
      <c r="E48" s="728"/>
      <c r="F48" s="728"/>
      <c r="G48" s="728"/>
      <c r="H48" s="728"/>
      <c r="I48" s="728"/>
      <c r="J48" s="728" t="s">
        <v>1026</v>
      </c>
      <c r="K48" s="738" t="s">
        <v>848</v>
      </c>
      <c r="L48" s="738"/>
      <c r="M48" s="728"/>
      <c r="N48" s="728"/>
      <c r="O48" s="728"/>
      <c r="P48" s="728"/>
      <c r="Q48" s="708"/>
      <c r="R48" s="708"/>
      <c r="S48" s="708"/>
      <c r="T48" s="708"/>
      <c r="U48" s="708"/>
      <c r="V48" s="708"/>
      <c r="W48" s="708"/>
      <c r="X48" s="708"/>
      <c r="Y48" s="708"/>
      <c r="Z48" s="708"/>
      <c r="AA48" s="708"/>
      <c r="AB48" s="708"/>
      <c r="AC48" s="708"/>
      <c r="AD48" s="708"/>
      <c r="AE48" s="708"/>
      <c r="AF48" s="708"/>
    </row>
    <row r="49" spans="1:32" ht="15.75" customHeight="1">
      <c r="A49" s="743"/>
      <c r="B49" s="739"/>
      <c r="C49" s="745">
        <v>0.6875</v>
      </c>
      <c r="D49" s="728" t="s">
        <v>866</v>
      </c>
      <c r="E49" s="728"/>
      <c r="F49" s="728"/>
      <c r="G49" s="728"/>
      <c r="H49" s="728"/>
      <c r="I49" s="728"/>
      <c r="J49" s="728"/>
      <c r="K49" s="728"/>
      <c r="L49" s="728"/>
      <c r="M49" s="728"/>
      <c r="N49" s="728"/>
      <c r="O49" s="728"/>
      <c r="P49" s="728"/>
      <c r="Q49" s="708" t="s">
        <v>1518</v>
      </c>
      <c r="R49" s="708"/>
      <c r="S49" s="708"/>
      <c r="T49" s="708"/>
      <c r="U49" s="708"/>
      <c r="V49" s="708"/>
      <c r="W49" s="708"/>
      <c r="X49" s="708"/>
      <c r="Y49" s="708"/>
      <c r="Z49" s="708"/>
      <c r="AA49" s="708"/>
      <c r="AB49" s="708"/>
      <c r="AC49" s="708"/>
      <c r="AD49" s="708"/>
      <c r="AE49" s="708"/>
      <c r="AF49" s="708"/>
    </row>
    <row r="50" spans="1:32" ht="15.75" customHeight="1">
      <c r="A50" s="743"/>
      <c r="B50" s="739"/>
      <c r="C50" s="751" t="s">
        <v>1519</v>
      </c>
      <c r="D50" s="738" t="s">
        <v>1520</v>
      </c>
      <c r="E50" s="738"/>
      <c r="F50" s="728"/>
      <c r="G50" s="728"/>
      <c r="H50" s="728"/>
      <c r="I50" s="728"/>
      <c r="J50" s="728"/>
      <c r="K50" s="728"/>
      <c r="L50" s="728"/>
      <c r="M50" s="728"/>
      <c r="N50" s="728"/>
      <c r="O50" s="728"/>
      <c r="P50" s="728"/>
      <c r="Q50" s="708"/>
      <c r="R50" s="708"/>
      <c r="S50" s="708"/>
      <c r="T50" s="708"/>
      <c r="U50" s="708"/>
      <c r="V50" s="708"/>
      <c r="W50" s="708"/>
      <c r="X50" s="708"/>
      <c r="Y50" s="708"/>
      <c r="Z50" s="708"/>
      <c r="AA50" s="708"/>
      <c r="AB50" s="708"/>
      <c r="AC50" s="708"/>
      <c r="AD50" s="708"/>
      <c r="AE50" s="708"/>
      <c r="AF50" s="708"/>
    </row>
    <row r="51" spans="1:32" ht="15.75" customHeight="1">
      <c r="A51" s="743"/>
      <c r="B51" s="739"/>
      <c r="C51" s="745" t="s">
        <v>1521</v>
      </c>
      <c r="D51" s="728" t="s">
        <v>1522</v>
      </c>
      <c r="E51" s="728"/>
      <c r="F51" s="728"/>
      <c r="G51" s="728"/>
      <c r="H51" s="728"/>
      <c r="I51" s="728"/>
      <c r="J51" s="728"/>
      <c r="K51" s="728"/>
      <c r="L51" s="728"/>
      <c r="M51" s="728"/>
      <c r="N51" s="728"/>
      <c r="O51" s="728"/>
      <c r="P51" s="728"/>
      <c r="Q51" s="708"/>
      <c r="R51" s="708"/>
      <c r="S51" s="708"/>
      <c r="T51" s="708"/>
      <c r="U51" s="708"/>
      <c r="V51" s="708"/>
      <c r="W51" s="708"/>
      <c r="X51" s="708"/>
      <c r="Y51" s="708"/>
      <c r="Z51" s="708"/>
      <c r="AA51" s="708"/>
      <c r="AB51" s="708"/>
      <c r="AC51" s="708"/>
      <c r="AD51" s="708"/>
      <c r="AE51" s="708"/>
      <c r="AF51" s="708"/>
    </row>
    <row r="52" spans="1:32" ht="15.75" customHeight="1">
      <c r="A52" s="743"/>
      <c r="B52" s="739"/>
      <c r="C52" s="760">
        <v>0.86458333333333337</v>
      </c>
      <c r="D52" s="728" t="s">
        <v>1523</v>
      </c>
      <c r="E52" s="728"/>
      <c r="F52" s="728"/>
      <c r="G52" s="728"/>
      <c r="H52" s="728"/>
      <c r="I52" s="728"/>
      <c r="J52" s="728"/>
      <c r="K52" s="728"/>
      <c r="L52" s="728"/>
      <c r="M52" s="728"/>
      <c r="N52" s="728"/>
      <c r="O52" s="728"/>
      <c r="P52" s="728"/>
      <c r="Q52" s="708"/>
      <c r="R52" s="708"/>
      <c r="S52" s="708"/>
      <c r="T52" s="708"/>
      <c r="U52" s="708"/>
      <c r="V52" s="708"/>
      <c r="W52" s="708"/>
      <c r="X52" s="708"/>
      <c r="Y52" s="708"/>
      <c r="Z52" s="708"/>
      <c r="AA52" s="708"/>
      <c r="AB52" s="708"/>
      <c r="AC52" s="708"/>
      <c r="AD52" s="708"/>
      <c r="AE52" s="708"/>
      <c r="AF52" s="708"/>
    </row>
    <row r="53" spans="1:32" ht="15.75" customHeight="1">
      <c r="A53" s="743"/>
      <c r="B53" s="739"/>
      <c r="C53" s="745">
        <v>0.875</v>
      </c>
      <c r="D53" s="728" t="s">
        <v>859</v>
      </c>
      <c r="E53" s="728"/>
      <c r="F53" s="728"/>
      <c r="G53" s="728"/>
      <c r="H53" s="728"/>
      <c r="I53" s="728"/>
      <c r="J53" s="728"/>
      <c r="K53" s="738" t="s">
        <v>857</v>
      </c>
      <c r="L53" s="738"/>
      <c r="M53" s="728"/>
      <c r="N53" s="728"/>
      <c r="O53" s="728"/>
      <c r="P53" s="728"/>
      <c r="Q53" s="708"/>
      <c r="R53" s="708"/>
      <c r="S53" s="708"/>
      <c r="T53" s="708"/>
      <c r="U53" s="708"/>
      <c r="V53" s="708"/>
      <c r="W53" s="708"/>
      <c r="X53" s="708"/>
      <c r="Y53" s="708"/>
      <c r="Z53" s="708"/>
      <c r="AA53" s="708"/>
      <c r="AB53" s="708"/>
      <c r="AC53" s="708"/>
      <c r="AD53" s="708"/>
      <c r="AE53" s="708"/>
      <c r="AF53" s="708"/>
    </row>
    <row r="54" spans="1:32" ht="15.75" customHeight="1">
      <c r="A54" s="753" t="s">
        <v>92</v>
      </c>
      <c r="B54" s="754" t="s">
        <v>1524</v>
      </c>
      <c r="C54" s="745"/>
      <c r="D54" s="728" t="s">
        <v>1031</v>
      </c>
      <c r="E54" s="728"/>
      <c r="F54" s="728"/>
      <c r="G54" s="728"/>
      <c r="H54" s="728"/>
      <c r="I54" s="728"/>
      <c r="J54" s="728"/>
      <c r="K54" s="728"/>
      <c r="L54" s="728"/>
      <c r="M54" s="728"/>
      <c r="N54" s="728"/>
      <c r="O54" s="728"/>
      <c r="P54" s="728"/>
      <c r="Q54" s="708"/>
      <c r="R54" s="708"/>
      <c r="S54" s="708"/>
      <c r="T54" s="708"/>
      <c r="U54" s="708"/>
      <c r="V54" s="708"/>
      <c r="W54" s="708"/>
      <c r="X54" s="708"/>
      <c r="Y54" s="708"/>
      <c r="Z54" s="708"/>
      <c r="AA54" s="708"/>
      <c r="AB54" s="708"/>
      <c r="AC54" s="708"/>
      <c r="AD54" s="708"/>
      <c r="AE54" s="708"/>
      <c r="AF54" s="708"/>
    </row>
    <row r="55" spans="1:32" ht="15.75" customHeight="1">
      <c r="A55" s="761">
        <v>43903</v>
      </c>
      <c r="B55" s="762" t="s">
        <v>824</v>
      </c>
      <c r="C55" s="745">
        <v>0.28125</v>
      </c>
      <c r="D55" s="728" t="s">
        <v>1452</v>
      </c>
      <c r="E55" s="728"/>
      <c r="F55" s="728"/>
      <c r="G55" s="728"/>
      <c r="H55" s="728"/>
      <c r="I55" s="728"/>
      <c r="J55" s="728"/>
      <c r="K55" s="728"/>
      <c r="L55" s="728"/>
      <c r="M55" s="728"/>
      <c r="N55" s="728"/>
      <c r="O55" s="728"/>
      <c r="P55" s="728"/>
      <c r="Q55" s="708"/>
      <c r="R55" s="708"/>
      <c r="S55" s="708"/>
      <c r="T55" s="708"/>
      <c r="U55" s="708"/>
      <c r="V55" s="708"/>
      <c r="W55" s="708"/>
      <c r="X55" s="708"/>
      <c r="Y55" s="708"/>
      <c r="Z55" s="708"/>
      <c r="AA55" s="708"/>
      <c r="AB55" s="708"/>
      <c r="AC55" s="708"/>
      <c r="AD55" s="708"/>
      <c r="AE55" s="708"/>
      <c r="AF55" s="708"/>
    </row>
    <row r="56" spans="1:32" ht="15.75" customHeight="1">
      <c r="A56" s="753" t="s">
        <v>91</v>
      </c>
      <c r="B56" s="754" t="s">
        <v>1525</v>
      </c>
      <c r="C56" s="745">
        <v>0.29166666666666669</v>
      </c>
      <c r="D56" s="728" t="s">
        <v>864</v>
      </c>
      <c r="E56" s="728"/>
      <c r="F56" s="728"/>
      <c r="G56" s="728"/>
      <c r="H56" s="728"/>
      <c r="I56" s="728"/>
      <c r="J56" s="728"/>
      <c r="K56" s="738" t="s">
        <v>862</v>
      </c>
      <c r="L56" s="728"/>
      <c r="M56" s="728"/>
      <c r="N56" s="728"/>
      <c r="O56" s="728"/>
      <c r="P56" s="728"/>
      <c r="Q56" s="708"/>
      <c r="R56" s="708"/>
      <c r="S56" s="708"/>
      <c r="T56" s="708"/>
      <c r="U56" s="708"/>
      <c r="V56" s="708"/>
      <c r="W56" s="708"/>
      <c r="X56" s="708"/>
      <c r="Y56" s="708"/>
      <c r="Z56" s="708"/>
      <c r="AA56" s="708"/>
      <c r="AB56" s="708"/>
      <c r="AC56" s="708"/>
      <c r="AD56" s="708"/>
      <c r="AE56" s="708"/>
      <c r="AF56" s="708"/>
    </row>
    <row r="57" spans="1:32" ht="15.75" customHeight="1">
      <c r="A57" s="743"/>
      <c r="B57" s="739"/>
      <c r="C57" s="745">
        <v>0.33333333333333331</v>
      </c>
      <c r="D57" s="728" t="s">
        <v>1526</v>
      </c>
      <c r="E57" s="728"/>
      <c r="F57" s="728"/>
      <c r="G57" s="728"/>
      <c r="H57" s="741" t="s">
        <v>1034</v>
      </c>
      <c r="I57" s="728"/>
      <c r="J57" s="728"/>
      <c r="K57" s="728"/>
      <c r="L57" s="728"/>
      <c r="M57" s="728"/>
      <c r="N57" s="728"/>
      <c r="O57" s="728"/>
      <c r="P57" s="728"/>
      <c r="Q57" s="708"/>
      <c r="R57" s="708"/>
      <c r="S57" s="708"/>
      <c r="T57" s="708"/>
      <c r="U57" s="708"/>
      <c r="V57" s="708"/>
      <c r="W57" s="708"/>
      <c r="X57" s="708"/>
      <c r="Y57" s="708"/>
      <c r="Z57" s="708"/>
      <c r="AA57" s="708"/>
      <c r="AB57" s="708"/>
      <c r="AC57" s="708"/>
      <c r="AD57" s="708"/>
      <c r="AE57" s="708"/>
      <c r="AF57" s="708"/>
    </row>
    <row r="58" spans="1:32" ht="15.75" customHeight="1">
      <c r="A58" s="743"/>
      <c r="B58" s="739"/>
      <c r="C58" s="745">
        <v>0.35416666666666669</v>
      </c>
      <c r="D58" s="728" t="s">
        <v>1527</v>
      </c>
      <c r="E58" s="728"/>
      <c r="F58" s="728"/>
      <c r="G58" s="728"/>
      <c r="H58" s="738"/>
      <c r="I58" s="728"/>
      <c r="J58" s="728"/>
      <c r="K58" s="728"/>
      <c r="L58" s="728"/>
      <c r="M58" s="728"/>
      <c r="N58" s="728"/>
      <c r="O58" s="728"/>
      <c r="P58" s="728"/>
      <c r="Q58" s="708"/>
      <c r="R58" s="708"/>
      <c r="S58" s="708"/>
      <c r="T58" s="708"/>
      <c r="U58" s="708"/>
      <c r="V58" s="708"/>
      <c r="W58" s="708"/>
      <c r="X58" s="708"/>
      <c r="Y58" s="708"/>
      <c r="Z58" s="708"/>
      <c r="AA58" s="708"/>
      <c r="AB58" s="708"/>
      <c r="AC58" s="708"/>
      <c r="AD58" s="708"/>
      <c r="AE58" s="708"/>
      <c r="AF58" s="708"/>
    </row>
    <row r="59" spans="1:32" ht="15.75" customHeight="1">
      <c r="A59" s="743"/>
      <c r="B59" s="739"/>
      <c r="C59" s="745">
        <v>0.38541666666666669</v>
      </c>
      <c r="D59" s="728" t="s">
        <v>1528</v>
      </c>
      <c r="E59" s="728"/>
      <c r="F59" s="728"/>
      <c r="G59" s="728"/>
      <c r="H59" s="728"/>
      <c r="I59" s="728"/>
      <c r="J59" s="728"/>
      <c r="K59" s="728"/>
      <c r="L59" s="728"/>
      <c r="M59" s="728"/>
      <c r="N59" s="728"/>
      <c r="O59" s="728"/>
      <c r="P59" s="728"/>
      <c r="Q59" s="708"/>
      <c r="R59" s="708"/>
      <c r="S59" s="708"/>
      <c r="T59" s="708"/>
      <c r="U59" s="708"/>
      <c r="V59" s="708"/>
      <c r="W59" s="708"/>
      <c r="X59" s="708"/>
      <c r="Y59" s="708"/>
      <c r="Z59" s="708"/>
      <c r="AA59" s="708"/>
      <c r="AB59" s="708"/>
      <c r="AC59" s="708"/>
      <c r="AD59" s="708"/>
      <c r="AE59" s="708"/>
      <c r="AF59" s="708"/>
    </row>
    <row r="60" spans="1:32" ht="15.75" customHeight="1">
      <c r="A60" s="743"/>
      <c r="B60" s="739"/>
      <c r="C60" s="745">
        <v>0.45833333333333331</v>
      </c>
      <c r="D60" s="728" t="s">
        <v>869</v>
      </c>
      <c r="E60" s="728"/>
      <c r="F60" s="728"/>
      <c r="G60" s="728"/>
      <c r="H60" s="728"/>
      <c r="I60" s="728"/>
      <c r="J60" s="728"/>
      <c r="K60" s="728"/>
      <c r="L60" s="728"/>
      <c r="M60" s="728"/>
      <c r="N60" s="728"/>
      <c r="O60" s="728"/>
      <c r="P60" s="728"/>
      <c r="Q60" s="708"/>
      <c r="R60" s="708"/>
      <c r="S60" s="708"/>
      <c r="T60" s="708"/>
      <c r="U60" s="708"/>
      <c r="V60" s="708"/>
      <c r="W60" s="708"/>
      <c r="X60" s="708"/>
      <c r="Y60" s="708"/>
      <c r="Z60" s="708"/>
      <c r="AA60" s="708"/>
      <c r="AB60" s="708"/>
      <c r="AC60" s="708"/>
      <c r="AD60" s="708"/>
      <c r="AE60" s="708"/>
      <c r="AF60" s="708"/>
    </row>
    <row r="61" spans="1:32" ht="15.75" customHeight="1">
      <c r="A61" s="763"/>
      <c r="B61" s="728"/>
      <c r="C61" s="745">
        <v>0.45833333333333331</v>
      </c>
      <c r="D61" s="728" t="s">
        <v>1529</v>
      </c>
      <c r="E61" s="728"/>
      <c r="F61" s="728"/>
      <c r="G61" s="728"/>
      <c r="H61" s="728"/>
      <c r="I61" s="728"/>
      <c r="J61" s="728"/>
      <c r="K61" s="728"/>
      <c r="L61" s="728"/>
      <c r="M61" s="728"/>
      <c r="N61" s="728"/>
      <c r="O61" s="728"/>
      <c r="P61" s="728"/>
      <c r="Q61" s="708"/>
      <c r="R61" s="708"/>
      <c r="S61" s="708"/>
      <c r="T61" s="708"/>
      <c r="U61" s="708"/>
      <c r="V61" s="708"/>
      <c r="W61" s="708"/>
      <c r="X61" s="708"/>
      <c r="Y61" s="708"/>
      <c r="Z61" s="708"/>
      <c r="AA61" s="708"/>
      <c r="AB61" s="708"/>
      <c r="AC61" s="708"/>
      <c r="AD61" s="708"/>
      <c r="AE61" s="708"/>
      <c r="AF61" s="708"/>
    </row>
    <row r="62" spans="1:32" ht="15.75" customHeight="1">
      <c r="A62" s="763"/>
      <c r="B62" s="728"/>
      <c r="C62" s="745">
        <v>0.47916666666666669</v>
      </c>
      <c r="D62" s="728" t="s">
        <v>1530</v>
      </c>
      <c r="E62" s="728"/>
      <c r="F62" s="728"/>
      <c r="G62" s="728"/>
      <c r="H62" s="728"/>
      <c r="I62" s="728"/>
      <c r="J62" s="728"/>
      <c r="K62" s="738" t="s">
        <v>1041</v>
      </c>
      <c r="L62" s="728"/>
      <c r="M62" s="728"/>
      <c r="N62" s="728"/>
      <c r="O62" s="728"/>
      <c r="P62" s="728"/>
      <c r="Q62" s="708"/>
      <c r="R62" s="708"/>
      <c r="S62" s="708"/>
      <c r="T62" s="708"/>
      <c r="U62" s="708"/>
      <c r="V62" s="708"/>
      <c r="W62" s="708"/>
      <c r="X62" s="708"/>
      <c r="Y62" s="708"/>
      <c r="Z62" s="708"/>
      <c r="AA62" s="708"/>
      <c r="AB62" s="708"/>
      <c r="AC62" s="708"/>
      <c r="AD62" s="708"/>
      <c r="AE62" s="708"/>
      <c r="AF62" s="708"/>
    </row>
    <row r="63" spans="1:32" ht="15.75" customHeight="1">
      <c r="A63" s="763"/>
      <c r="B63" s="728"/>
      <c r="C63" s="745">
        <v>0.5625</v>
      </c>
      <c r="D63" s="728" t="s">
        <v>874</v>
      </c>
      <c r="E63" s="728"/>
      <c r="F63" s="728"/>
      <c r="G63" s="728"/>
      <c r="H63" s="728"/>
      <c r="I63" s="739"/>
      <c r="J63" s="739"/>
      <c r="K63" s="739"/>
      <c r="L63" s="728"/>
      <c r="M63" s="728"/>
      <c r="N63" s="728"/>
      <c r="O63" s="726"/>
      <c r="P63" s="728"/>
      <c r="Q63" s="708"/>
      <c r="R63" s="708"/>
      <c r="S63" s="708"/>
      <c r="T63" s="708"/>
      <c r="U63" s="708"/>
      <c r="V63" s="708"/>
      <c r="W63" s="708"/>
      <c r="X63" s="708"/>
      <c r="Y63" s="708"/>
      <c r="Z63" s="708"/>
      <c r="AA63" s="708"/>
      <c r="AB63" s="708"/>
      <c r="AC63" s="708"/>
      <c r="AD63" s="708"/>
      <c r="AE63" s="708"/>
      <c r="AF63" s="708"/>
    </row>
    <row r="64" spans="1:32" ht="15.75" customHeight="1">
      <c r="A64" s="763"/>
      <c r="B64" s="728"/>
      <c r="C64" s="728" t="s">
        <v>1531</v>
      </c>
      <c r="D64" s="728" t="s">
        <v>1530</v>
      </c>
      <c r="E64" s="728"/>
      <c r="F64" s="728"/>
      <c r="G64" s="728"/>
      <c r="H64" s="728"/>
      <c r="I64" s="739"/>
      <c r="J64" s="739"/>
      <c r="K64" s="764" t="s">
        <v>1044</v>
      </c>
      <c r="L64" s="728"/>
      <c r="M64" s="728"/>
      <c r="N64" s="728"/>
      <c r="O64" s="739"/>
      <c r="P64" s="728"/>
      <c r="Q64" s="708"/>
      <c r="R64" s="708"/>
      <c r="S64" s="708"/>
      <c r="T64" s="708"/>
      <c r="U64" s="708"/>
      <c r="V64" s="708"/>
      <c r="W64" s="708"/>
      <c r="X64" s="708"/>
      <c r="Y64" s="708"/>
      <c r="Z64" s="708"/>
      <c r="AA64" s="708"/>
      <c r="AB64" s="708"/>
      <c r="AC64" s="708"/>
      <c r="AD64" s="708"/>
      <c r="AE64" s="708"/>
      <c r="AF64" s="708"/>
    </row>
    <row r="65" spans="1:32" ht="15.75" customHeight="1">
      <c r="A65" s="763"/>
      <c r="B65" s="728"/>
      <c r="C65" s="745">
        <v>0.82291666666666663</v>
      </c>
      <c r="D65" s="765" t="s">
        <v>1523</v>
      </c>
      <c r="E65" s="728"/>
      <c r="F65" s="728"/>
      <c r="G65" s="728"/>
      <c r="H65" s="728"/>
      <c r="I65" s="728"/>
      <c r="J65" s="739"/>
      <c r="K65" s="739"/>
      <c r="L65" s="739"/>
      <c r="M65" s="728"/>
      <c r="N65" s="728"/>
      <c r="O65" s="728"/>
      <c r="P65" s="739"/>
      <c r="Q65" s="708"/>
      <c r="R65" s="708"/>
      <c r="S65" s="708"/>
      <c r="T65" s="708"/>
      <c r="U65" s="708"/>
      <c r="V65" s="708"/>
      <c r="W65" s="708"/>
      <c r="X65" s="708"/>
      <c r="Y65" s="708"/>
      <c r="Z65" s="708"/>
      <c r="AA65" s="708"/>
      <c r="AB65" s="708"/>
      <c r="AC65" s="708"/>
      <c r="AD65" s="708"/>
      <c r="AE65" s="708"/>
      <c r="AF65" s="708"/>
    </row>
    <row r="66" spans="1:32" ht="15.75" customHeight="1">
      <c r="A66" s="763"/>
      <c r="B66" s="728"/>
      <c r="C66" s="745">
        <v>0.83333333333333337</v>
      </c>
      <c r="D66" s="765" t="s">
        <v>859</v>
      </c>
      <c r="E66" s="728"/>
      <c r="F66" s="728"/>
      <c r="G66" s="728"/>
      <c r="H66" s="728"/>
      <c r="I66" s="728"/>
      <c r="J66" s="739"/>
      <c r="K66" s="739"/>
      <c r="L66" s="739"/>
      <c r="M66" s="728"/>
      <c r="N66" s="728"/>
      <c r="O66" s="728"/>
      <c r="P66" s="739"/>
      <c r="Q66" s="728"/>
      <c r="R66" s="708"/>
      <c r="S66" s="708"/>
      <c r="T66" s="708"/>
      <c r="U66" s="708"/>
      <c r="V66" s="708"/>
      <c r="W66" s="708"/>
      <c r="X66" s="708"/>
      <c r="Y66" s="708"/>
      <c r="Z66" s="708"/>
      <c r="AA66" s="708"/>
      <c r="AB66" s="708"/>
      <c r="AC66" s="708"/>
      <c r="AD66" s="708"/>
      <c r="AE66" s="708"/>
      <c r="AF66" s="708"/>
    </row>
    <row r="67" spans="1:32" ht="15.75" customHeight="1">
      <c r="A67" s="753" t="s">
        <v>92</v>
      </c>
      <c r="B67" s="754" t="s">
        <v>1532</v>
      </c>
      <c r="C67" s="745"/>
      <c r="D67" s="728" t="s">
        <v>1031</v>
      </c>
      <c r="E67" s="728"/>
      <c r="F67" s="728"/>
      <c r="G67" s="728"/>
      <c r="H67" s="728"/>
      <c r="I67" s="728"/>
      <c r="J67" s="728"/>
      <c r="K67" s="728"/>
      <c r="L67" s="728"/>
      <c r="M67" s="728"/>
      <c r="N67" s="728"/>
      <c r="O67" s="728"/>
      <c r="P67" s="728"/>
      <c r="Q67" s="708"/>
      <c r="R67" s="708"/>
      <c r="S67" s="708"/>
      <c r="T67" s="708"/>
      <c r="U67" s="708"/>
      <c r="V67" s="708"/>
      <c r="W67" s="708"/>
      <c r="X67" s="708"/>
      <c r="Y67" s="708"/>
      <c r="Z67" s="708"/>
      <c r="AA67" s="708"/>
      <c r="AB67" s="708"/>
      <c r="AC67" s="708"/>
      <c r="AD67" s="708"/>
      <c r="AE67" s="708"/>
      <c r="AF67" s="708"/>
    </row>
    <row r="68" spans="1:32" ht="15.75" customHeight="1">
      <c r="A68" s="761">
        <v>43904</v>
      </c>
      <c r="B68" s="762" t="s">
        <v>589</v>
      </c>
      <c r="C68" s="745">
        <v>0.28125</v>
      </c>
      <c r="D68" s="728" t="s">
        <v>1452</v>
      </c>
      <c r="E68" s="728"/>
      <c r="F68" s="728"/>
      <c r="G68" s="728"/>
      <c r="H68" s="728"/>
      <c r="I68" s="728"/>
      <c r="J68" s="728"/>
      <c r="K68" s="728"/>
      <c r="L68" s="728"/>
      <c r="M68" s="728"/>
      <c r="N68" s="728"/>
      <c r="O68" s="728"/>
      <c r="P68" s="728"/>
      <c r="Q68" s="708"/>
      <c r="R68" s="708"/>
      <c r="S68" s="708"/>
      <c r="T68" s="708"/>
      <c r="U68" s="708"/>
      <c r="V68" s="708"/>
      <c r="W68" s="708"/>
      <c r="X68" s="708"/>
      <c r="Y68" s="708"/>
      <c r="Z68" s="708"/>
      <c r="AA68" s="708"/>
      <c r="AB68" s="708"/>
      <c r="AC68" s="708"/>
      <c r="AD68" s="708"/>
      <c r="AE68" s="708"/>
      <c r="AF68" s="708"/>
    </row>
    <row r="69" spans="1:32" ht="15.75" customHeight="1">
      <c r="A69" s="753" t="s">
        <v>91</v>
      </c>
      <c r="B69" s="754" t="s">
        <v>1378</v>
      </c>
      <c r="C69" s="745">
        <v>0.29166666666666669</v>
      </c>
      <c r="D69" s="728" t="s">
        <v>864</v>
      </c>
      <c r="E69" s="728"/>
      <c r="F69" s="728"/>
      <c r="G69" s="728"/>
      <c r="H69" s="728"/>
      <c r="I69" s="728"/>
      <c r="J69" s="728"/>
      <c r="K69" s="728"/>
      <c r="L69" s="728"/>
      <c r="M69" s="728"/>
      <c r="N69" s="728"/>
      <c r="O69" s="728"/>
      <c r="P69" s="728"/>
      <c r="Q69" s="708"/>
      <c r="R69" s="708"/>
      <c r="S69" s="708"/>
      <c r="T69" s="708"/>
      <c r="U69" s="708"/>
      <c r="V69" s="708"/>
      <c r="W69" s="708"/>
      <c r="X69" s="708"/>
      <c r="Y69" s="708"/>
      <c r="Z69" s="708"/>
      <c r="AA69" s="708"/>
      <c r="AB69" s="708"/>
      <c r="AC69" s="708"/>
      <c r="AD69" s="708"/>
      <c r="AE69" s="708"/>
      <c r="AF69" s="708"/>
    </row>
    <row r="70" spans="1:32" ht="15.75" customHeight="1">
      <c r="A70" s="743"/>
      <c r="B70" s="739"/>
      <c r="C70" s="745">
        <v>0.33333333333333331</v>
      </c>
      <c r="D70" s="728" t="s">
        <v>866</v>
      </c>
      <c r="E70" s="728"/>
      <c r="F70" s="728"/>
      <c r="G70" s="728"/>
      <c r="H70" s="728"/>
      <c r="I70" s="728"/>
      <c r="J70" s="728"/>
      <c r="K70" s="728"/>
      <c r="L70" s="728"/>
      <c r="M70" s="728"/>
      <c r="N70" s="728"/>
      <c r="O70" s="728"/>
      <c r="P70" s="728"/>
      <c r="Q70" s="708"/>
      <c r="R70" s="708"/>
      <c r="S70" s="708"/>
      <c r="T70" s="708"/>
      <c r="U70" s="708"/>
      <c r="V70" s="708"/>
      <c r="W70" s="708"/>
      <c r="X70" s="708"/>
      <c r="Y70" s="708"/>
      <c r="Z70" s="708"/>
      <c r="AA70" s="708"/>
      <c r="AB70" s="708"/>
      <c r="AC70" s="708"/>
      <c r="AD70" s="708"/>
      <c r="AE70" s="708"/>
      <c r="AF70" s="708"/>
    </row>
    <row r="71" spans="1:32" ht="15.75" customHeight="1">
      <c r="A71" s="763"/>
      <c r="B71" s="728"/>
      <c r="C71" s="745">
        <v>0.375</v>
      </c>
      <c r="D71" s="728" t="s">
        <v>869</v>
      </c>
      <c r="E71" s="728"/>
      <c r="F71" s="728"/>
      <c r="G71" s="728"/>
      <c r="H71" s="728"/>
      <c r="I71" s="728"/>
      <c r="J71" s="728"/>
      <c r="K71" s="728"/>
      <c r="L71" s="728"/>
      <c r="M71" s="728"/>
      <c r="N71" s="728"/>
      <c r="O71" s="728"/>
      <c r="P71" s="728"/>
      <c r="Q71" s="708"/>
      <c r="R71" s="708"/>
      <c r="S71" s="708"/>
      <c r="T71" s="708"/>
      <c r="U71" s="708"/>
      <c r="V71" s="708"/>
      <c r="W71" s="708"/>
      <c r="X71" s="708"/>
      <c r="Y71" s="708"/>
      <c r="Z71" s="708"/>
      <c r="AA71" s="708"/>
      <c r="AB71" s="708"/>
      <c r="AC71" s="708"/>
      <c r="AD71" s="708"/>
      <c r="AE71" s="708"/>
      <c r="AF71" s="708"/>
    </row>
    <row r="72" spans="1:32" ht="15.75" customHeight="1">
      <c r="A72" s="763"/>
      <c r="B72" s="728"/>
      <c r="C72" s="745">
        <v>0.39583333333333331</v>
      </c>
      <c r="D72" s="728" t="s">
        <v>1530</v>
      </c>
      <c r="E72" s="728"/>
      <c r="F72" s="728"/>
      <c r="G72" s="728"/>
      <c r="H72" s="728"/>
      <c r="I72" s="728"/>
      <c r="J72" s="728"/>
      <c r="K72" s="741" t="s">
        <v>1055</v>
      </c>
      <c r="L72" s="738"/>
      <c r="M72" s="738"/>
      <c r="N72" s="738"/>
      <c r="O72" s="728"/>
      <c r="P72" s="728"/>
      <c r="Q72" s="708"/>
      <c r="R72" s="708"/>
      <c r="S72" s="708"/>
      <c r="T72" s="708"/>
      <c r="U72" s="708"/>
      <c r="V72" s="708"/>
      <c r="W72" s="708"/>
      <c r="X72" s="708"/>
      <c r="Y72" s="708"/>
      <c r="Z72" s="708"/>
      <c r="AA72" s="708"/>
      <c r="AB72" s="708"/>
      <c r="AC72" s="708"/>
      <c r="AD72" s="708"/>
      <c r="AE72" s="708"/>
      <c r="AF72" s="708"/>
    </row>
    <row r="73" spans="1:32" ht="15.75" customHeight="1">
      <c r="A73" s="763"/>
      <c r="B73" s="728"/>
      <c r="C73" s="745">
        <v>0.54166666666666663</v>
      </c>
      <c r="D73" s="728" t="s">
        <v>892</v>
      </c>
      <c r="E73" s="728"/>
      <c r="F73" s="728"/>
      <c r="G73" s="728"/>
      <c r="H73" s="728"/>
      <c r="I73" s="728"/>
      <c r="J73" s="728"/>
      <c r="K73" s="728"/>
      <c r="L73" s="728"/>
      <c r="M73" s="728"/>
      <c r="N73" s="728"/>
      <c r="O73" s="739"/>
      <c r="P73" s="728"/>
      <c r="Q73" s="708"/>
      <c r="R73" s="708"/>
      <c r="S73" s="708"/>
      <c r="T73" s="708"/>
      <c r="U73" s="708"/>
      <c r="V73" s="708"/>
      <c r="W73" s="708"/>
      <c r="X73" s="708"/>
      <c r="Y73" s="708"/>
      <c r="Z73" s="708"/>
      <c r="AA73" s="708"/>
      <c r="AB73" s="708"/>
      <c r="AC73" s="708"/>
      <c r="AD73" s="708"/>
      <c r="AE73" s="708"/>
      <c r="AF73" s="708"/>
    </row>
    <row r="74" spans="1:32" ht="15.75" customHeight="1">
      <c r="A74" s="763"/>
      <c r="B74" s="728"/>
      <c r="C74" s="745">
        <v>0.5625</v>
      </c>
      <c r="D74" s="728" t="s">
        <v>874</v>
      </c>
      <c r="E74" s="728"/>
      <c r="F74" s="728"/>
      <c r="G74" s="728"/>
      <c r="H74" s="728"/>
      <c r="I74" s="728"/>
      <c r="J74" s="728"/>
      <c r="K74" s="728"/>
      <c r="L74" s="728"/>
      <c r="M74" s="728"/>
      <c r="N74" s="728"/>
      <c r="O74" s="726"/>
      <c r="P74" s="728"/>
      <c r="Q74" s="708"/>
      <c r="R74" s="708"/>
      <c r="S74" s="708"/>
      <c r="T74" s="708"/>
      <c r="U74" s="708"/>
      <c r="V74" s="708"/>
      <c r="W74" s="708"/>
      <c r="X74" s="708"/>
      <c r="Y74" s="708"/>
      <c r="Z74" s="708"/>
      <c r="AA74" s="708"/>
      <c r="AB74" s="708"/>
      <c r="AC74" s="708"/>
      <c r="AD74" s="708"/>
      <c r="AE74" s="708"/>
      <c r="AF74" s="708"/>
    </row>
    <row r="75" spans="1:32" ht="15.75" customHeight="1">
      <c r="A75" s="763"/>
      <c r="B75" s="728"/>
      <c r="C75" s="745">
        <v>0.60416666666666663</v>
      </c>
      <c r="D75" s="728" t="s">
        <v>1057</v>
      </c>
      <c r="E75" s="728"/>
      <c r="F75" s="728"/>
      <c r="G75" s="728"/>
      <c r="H75" s="728"/>
      <c r="I75" s="728"/>
      <c r="J75" s="728"/>
      <c r="K75" s="741" t="s">
        <v>1058</v>
      </c>
      <c r="L75" s="738"/>
      <c r="M75" s="738"/>
      <c r="N75" s="738"/>
      <c r="O75" s="728"/>
      <c r="P75" s="728"/>
      <c r="Q75" s="708"/>
      <c r="R75" s="708"/>
      <c r="S75" s="708"/>
      <c r="T75" s="708"/>
      <c r="U75" s="708"/>
      <c r="V75" s="708"/>
      <c r="W75" s="708"/>
      <c r="X75" s="708"/>
      <c r="Y75" s="708"/>
      <c r="Z75" s="708"/>
      <c r="AA75" s="708"/>
      <c r="AB75" s="708"/>
      <c r="AC75" s="708"/>
      <c r="AD75" s="708"/>
      <c r="AE75" s="708"/>
      <c r="AF75" s="708"/>
    </row>
    <row r="76" spans="1:32" ht="15.75" customHeight="1">
      <c r="A76" s="763"/>
      <c r="B76" s="728"/>
      <c r="C76" s="745">
        <v>0.625</v>
      </c>
      <c r="D76" s="765" t="s">
        <v>1533</v>
      </c>
      <c r="E76" s="728"/>
      <c r="F76" s="728"/>
      <c r="G76" s="728"/>
      <c r="H76" s="728"/>
      <c r="I76" s="728"/>
      <c r="J76" s="728"/>
      <c r="K76" s="738"/>
      <c r="L76" s="728"/>
      <c r="M76" s="728"/>
      <c r="N76" s="728"/>
      <c r="O76" s="728"/>
      <c r="P76" s="728"/>
      <c r="Q76" s="708"/>
      <c r="R76" s="708"/>
      <c r="S76" s="708"/>
      <c r="T76" s="708"/>
      <c r="U76" s="708"/>
      <c r="V76" s="708"/>
      <c r="W76" s="708"/>
      <c r="X76" s="708"/>
      <c r="Y76" s="708"/>
      <c r="Z76" s="708"/>
      <c r="AA76" s="708"/>
      <c r="AB76" s="708"/>
      <c r="AC76" s="708"/>
      <c r="AD76" s="708"/>
      <c r="AE76" s="708"/>
      <c r="AF76" s="708"/>
    </row>
    <row r="77" spans="1:32" ht="15.75" customHeight="1">
      <c r="A77" s="763"/>
      <c r="B77" s="728"/>
      <c r="C77" s="745"/>
      <c r="D77" s="765" t="s">
        <v>1534</v>
      </c>
      <c r="E77" s="728"/>
      <c r="F77" s="728"/>
      <c r="G77" s="728"/>
      <c r="H77" s="728"/>
      <c r="I77" s="728"/>
      <c r="J77" s="728"/>
      <c r="K77" s="738"/>
      <c r="L77" s="728"/>
      <c r="M77" s="728"/>
      <c r="N77" s="728"/>
      <c r="O77" s="728"/>
      <c r="P77" s="728"/>
      <c r="Q77" s="708"/>
      <c r="R77" s="708"/>
      <c r="S77" s="708"/>
      <c r="T77" s="708"/>
      <c r="U77" s="708"/>
      <c r="V77" s="708"/>
      <c r="W77" s="708"/>
      <c r="X77" s="708"/>
      <c r="Y77" s="708"/>
      <c r="Z77" s="708"/>
      <c r="AA77" s="708"/>
      <c r="AB77" s="708"/>
      <c r="AC77" s="708"/>
      <c r="AD77" s="708"/>
      <c r="AE77" s="708"/>
      <c r="AF77" s="708"/>
    </row>
    <row r="78" spans="1:32" ht="15.75" customHeight="1">
      <c r="A78" s="763"/>
      <c r="B78" s="728"/>
      <c r="C78" s="745"/>
      <c r="D78" s="765" t="s">
        <v>1535</v>
      </c>
      <c r="E78" s="728"/>
      <c r="F78" s="728"/>
      <c r="G78" s="728"/>
      <c r="H78" s="728"/>
      <c r="I78" s="728"/>
      <c r="J78" s="728"/>
      <c r="K78" s="738"/>
      <c r="L78" s="728"/>
      <c r="M78" s="728"/>
      <c r="N78" s="728"/>
      <c r="O78" s="728"/>
      <c r="P78" s="728"/>
      <c r="Q78" s="708"/>
      <c r="R78" s="708"/>
      <c r="S78" s="708"/>
      <c r="T78" s="708"/>
      <c r="U78" s="708"/>
      <c r="V78" s="708"/>
      <c r="W78" s="708"/>
      <c r="X78" s="708"/>
      <c r="Y78" s="708"/>
      <c r="Z78" s="708"/>
      <c r="AA78" s="708"/>
      <c r="AB78" s="708"/>
      <c r="AC78" s="708"/>
      <c r="AD78" s="708"/>
      <c r="AE78" s="708"/>
      <c r="AF78" s="708"/>
    </row>
    <row r="79" spans="1:32" ht="15.75" customHeight="1">
      <c r="A79" s="763"/>
      <c r="B79" s="728"/>
      <c r="C79" s="745"/>
      <c r="D79" s="765" t="s">
        <v>1536</v>
      </c>
      <c r="E79" s="728"/>
      <c r="F79" s="728"/>
      <c r="G79" s="728"/>
      <c r="H79" s="728"/>
      <c r="I79" s="728"/>
      <c r="J79" s="728"/>
      <c r="K79" s="738"/>
      <c r="L79" s="728"/>
      <c r="M79" s="728"/>
      <c r="N79" s="728"/>
      <c r="O79" s="728"/>
      <c r="P79" s="728"/>
      <c r="Q79" s="708"/>
      <c r="R79" s="708"/>
      <c r="S79" s="708"/>
      <c r="T79" s="708"/>
      <c r="U79" s="708"/>
      <c r="V79" s="708"/>
      <c r="W79" s="708"/>
      <c r="X79" s="708"/>
      <c r="Y79" s="708"/>
      <c r="Z79" s="708"/>
      <c r="AA79" s="708"/>
      <c r="AB79" s="708"/>
      <c r="AC79" s="708"/>
      <c r="AD79" s="708"/>
      <c r="AE79" s="708"/>
      <c r="AF79" s="708"/>
    </row>
    <row r="80" spans="1:32" ht="15.75" customHeight="1">
      <c r="A80" s="763"/>
      <c r="B80" s="728"/>
      <c r="C80" s="745"/>
      <c r="D80" s="765" t="s">
        <v>1537</v>
      </c>
      <c r="E80" s="728"/>
      <c r="F80" s="728"/>
      <c r="G80" s="728"/>
      <c r="H80" s="728"/>
      <c r="I80" s="728"/>
      <c r="J80" s="728"/>
      <c r="K80" s="738"/>
      <c r="L80" s="728"/>
      <c r="M80" s="728"/>
      <c r="N80" s="728"/>
      <c r="O80" s="728"/>
      <c r="P80" s="728"/>
      <c r="Q80" s="708"/>
      <c r="R80" s="708"/>
      <c r="S80" s="708"/>
      <c r="T80" s="708"/>
      <c r="U80" s="708"/>
      <c r="V80" s="708"/>
      <c r="W80" s="708"/>
      <c r="X80" s="708"/>
      <c r="Y80" s="708"/>
      <c r="Z80" s="708"/>
      <c r="AA80" s="708"/>
      <c r="AB80" s="708"/>
      <c r="AC80" s="708"/>
      <c r="AD80" s="708"/>
      <c r="AE80" s="708"/>
      <c r="AF80" s="708"/>
    </row>
    <row r="81" spans="1:32" ht="15.75" customHeight="1">
      <c r="A81" s="763"/>
      <c r="B81" s="728"/>
      <c r="C81" s="745"/>
      <c r="D81" s="765"/>
      <c r="E81" s="728"/>
      <c r="F81" s="728"/>
      <c r="G81" s="728"/>
      <c r="H81" s="728"/>
      <c r="I81" s="728"/>
      <c r="J81" s="728"/>
      <c r="K81" s="738"/>
      <c r="L81" s="728"/>
      <c r="M81" s="728"/>
      <c r="N81" s="728"/>
      <c r="O81" s="728"/>
      <c r="P81" s="728"/>
      <c r="Q81" s="708"/>
      <c r="R81" s="708"/>
      <c r="S81" s="708"/>
      <c r="T81" s="708"/>
      <c r="U81" s="708"/>
      <c r="V81" s="708"/>
      <c r="W81" s="708"/>
      <c r="X81" s="708"/>
      <c r="Y81" s="708"/>
      <c r="Z81" s="708"/>
      <c r="AA81" s="708"/>
      <c r="AB81" s="708"/>
      <c r="AC81" s="708"/>
      <c r="AD81" s="708"/>
      <c r="AE81" s="708"/>
      <c r="AF81" s="708"/>
    </row>
    <row r="82" spans="1:32" ht="15.75" customHeight="1">
      <c r="A82" s="763"/>
      <c r="B82" s="728"/>
      <c r="C82" s="745"/>
      <c r="D82" s="765"/>
      <c r="E82" s="728"/>
      <c r="F82" s="728"/>
      <c r="G82" s="728"/>
      <c r="H82" s="728"/>
      <c r="I82" s="728"/>
      <c r="J82" s="728"/>
      <c r="K82" s="738"/>
      <c r="L82" s="728"/>
      <c r="M82" s="728"/>
      <c r="N82" s="728"/>
      <c r="O82" s="728"/>
      <c r="P82" s="728"/>
      <c r="Q82" s="708"/>
      <c r="R82" s="708"/>
      <c r="S82" s="708"/>
      <c r="T82" s="708"/>
      <c r="U82" s="708"/>
      <c r="V82" s="708"/>
      <c r="W82" s="708"/>
      <c r="X82" s="708"/>
      <c r="Y82" s="708"/>
      <c r="Z82" s="708"/>
      <c r="AA82" s="708"/>
      <c r="AB82" s="708"/>
      <c r="AC82" s="708"/>
      <c r="AD82" s="708"/>
      <c r="AE82" s="708"/>
      <c r="AF82" s="708"/>
    </row>
    <row r="83" spans="1:32" ht="15.75" customHeight="1">
      <c r="A83" s="763"/>
      <c r="B83" s="728"/>
      <c r="C83" s="745"/>
      <c r="D83" s="765"/>
      <c r="E83" s="728"/>
      <c r="F83" s="728"/>
      <c r="G83" s="728"/>
      <c r="H83" s="728"/>
      <c r="I83" s="728"/>
      <c r="J83" s="728"/>
      <c r="K83" s="738"/>
      <c r="L83" s="728"/>
      <c r="M83" s="728"/>
      <c r="N83" s="728"/>
      <c r="O83" s="728"/>
      <c r="P83" s="728"/>
      <c r="Q83" s="708"/>
      <c r="R83" s="708"/>
      <c r="S83" s="708"/>
      <c r="T83" s="708"/>
      <c r="U83" s="708"/>
      <c r="V83" s="708"/>
      <c r="W83" s="708"/>
      <c r="X83" s="708"/>
      <c r="Y83" s="708"/>
      <c r="Z83" s="708"/>
      <c r="AA83" s="708"/>
      <c r="AB83" s="708"/>
      <c r="AC83" s="708"/>
      <c r="AD83" s="708"/>
      <c r="AE83" s="708"/>
      <c r="AF83" s="708"/>
    </row>
    <row r="84" spans="1:32" ht="15.75" customHeight="1">
      <c r="A84" s="763"/>
      <c r="B84" s="728"/>
      <c r="C84" s="745">
        <v>0.72916666666666663</v>
      </c>
      <c r="D84" s="765" t="s">
        <v>1059</v>
      </c>
      <c r="E84" s="728"/>
      <c r="F84" s="728"/>
      <c r="G84" s="728"/>
      <c r="H84" s="728"/>
      <c r="I84" s="728"/>
      <c r="J84" s="728"/>
      <c r="K84" s="728"/>
      <c r="L84" s="728"/>
      <c r="M84" s="728"/>
      <c r="N84" s="728"/>
      <c r="O84" s="728"/>
      <c r="P84" s="728"/>
      <c r="Q84" s="708"/>
      <c r="R84" s="708"/>
      <c r="S84" s="708"/>
      <c r="T84" s="708"/>
      <c r="U84" s="708"/>
      <c r="V84" s="708"/>
      <c r="W84" s="708"/>
      <c r="X84" s="708"/>
      <c r="Y84" s="708"/>
      <c r="Z84" s="708"/>
      <c r="AA84" s="708"/>
      <c r="AB84" s="708"/>
      <c r="AC84" s="708"/>
      <c r="AD84" s="708"/>
      <c r="AE84" s="708"/>
      <c r="AF84" s="708"/>
    </row>
    <row r="85" spans="1:32" ht="15.75" customHeight="1">
      <c r="A85" s="763"/>
      <c r="B85" s="728"/>
      <c r="C85" s="745">
        <v>0.8125</v>
      </c>
      <c r="D85" s="728" t="s">
        <v>859</v>
      </c>
      <c r="E85" s="728"/>
      <c r="F85" s="728"/>
      <c r="G85" s="728"/>
      <c r="H85" s="728"/>
      <c r="I85" s="728"/>
      <c r="J85" s="728"/>
      <c r="K85" s="728"/>
      <c r="L85" s="728"/>
      <c r="M85" s="728"/>
      <c r="N85" s="728"/>
      <c r="O85" s="728"/>
      <c r="P85" s="728"/>
      <c r="Q85" s="708"/>
      <c r="R85" s="708"/>
      <c r="S85" s="708"/>
      <c r="T85" s="708"/>
      <c r="U85" s="708"/>
      <c r="V85" s="708"/>
      <c r="W85" s="708"/>
      <c r="X85" s="708"/>
      <c r="Y85" s="708"/>
      <c r="Z85" s="708"/>
      <c r="AA85" s="708"/>
      <c r="AB85" s="708"/>
      <c r="AC85" s="708"/>
      <c r="AD85" s="708"/>
      <c r="AE85" s="708"/>
      <c r="AF85" s="708"/>
    </row>
    <row r="86" spans="1:32" ht="15.75" customHeight="1">
      <c r="A86" s="766" t="s">
        <v>1538</v>
      </c>
      <c r="B86" s="728"/>
      <c r="C86" s="728" t="s">
        <v>1539</v>
      </c>
      <c r="D86" s="726" t="s">
        <v>1540</v>
      </c>
      <c r="E86" s="728"/>
      <c r="F86" s="728"/>
      <c r="G86" s="728"/>
      <c r="H86" s="728"/>
      <c r="I86" s="728"/>
      <c r="J86" s="728"/>
      <c r="K86" s="728"/>
      <c r="L86" s="728"/>
      <c r="M86" s="728"/>
      <c r="N86" s="728"/>
      <c r="O86" s="728"/>
      <c r="P86" s="728"/>
      <c r="Q86" s="708"/>
      <c r="R86" s="708"/>
      <c r="S86" s="708"/>
      <c r="T86" s="708"/>
      <c r="U86" s="708"/>
      <c r="V86" s="708"/>
      <c r="W86" s="708"/>
      <c r="X86" s="708"/>
      <c r="Y86" s="708"/>
      <c r="Z86" s="708"/>
      <c r="AA86" s="708"/>
      <c r="AB86" s="708"/>
      <c r="AC86" s="708"/>
      <c r="AD86" s="708"/>
      <c r="AE86" s="708"/>
      <c r="AF86" s="708"/>
    </row>
    <row r="87" spans="1:32" ht="15.75" customHeight="1">
      <c r="A87" s="763"/>
      <c r="B87" s="738"/>
      <c r="C87" s="758" t="s">
        <v>1541</v>
      </c>
      <c r="D87" s="728" t="s">
        <v>415</v>
      </c>
      <c r="E87" s="728"/>
      <c r="F87" s="728"/>
      <c r="G87" s="728"/>
      <c r="H87" s="728"/>
      <c r="I87" s="728"/>
      <c r="J87" s="728"/>
      <c r="K87" s="728"/>
      <c r="L87" s="728"/>
      <c r="M87" s="728"/>
      <c r="N87" s="728"/>
      <c r="O87" s="728"/>
      <c r="P87" s="728"/>
      <c r="Q87" s="708"/>
      <c r="R87" s="708"/>
      <c r="S87" s="708"/>
      <c r="T87" s="708"/>
      <c r="U87" s="708"/>
      <c r="V87" s="708"/>
      <c r="W87" s="708"/>
      <c r="X87" s="708"/>
      <c r="Y87" s="708"/>
      <c r="Z87" s="708"/>
      <c r="AA87" s="708"/>
      <c r="AB87" s="708"/>
      <c r="AC87" s="708"/>
      <c r="AD87" s="708"/>
      <c r="AE87" s="708"/>
      <c r="AF87" s="708"/>
    </row>
    <row r="88" spans="1:32" ht="15.75" customHeight="1">
      <c r="A88" s="763"/>
      <c r="B88" s="728"/>
      <c r="C88" s="758" t="s">
        <v>1542</v>
      </c>
      <c r="D88" s="728" t="s">
        <v>278</v>
      </c>
      <c r="E88" s="728"/>
      <c r="F88" s="728"/>
      <c r="G88" s="728"/>
      <c r="H88" s="728"/>
      <c r="I88" s="728"/>
      <c r="J88" s="728"/>
      <c r="K88" s="728"/>
      <c r="L88" s="728"/>
      <c r="M88" s="728"/>
      <c r="N88" s="728"/>
      <c r="O88" s="728"/>
      <c r="P88" s="728"/>
      <c r="Q88" s="708"/>
      <c r="R88" s="708"/>
      <c r="S88" s="708"/>
      <c r="T88" s="708"/>
      <c r="U88" s="708"/>
      <c r="V88" s="708"/>
      <c r="W88" s="708"/>
      <c r="X88" s="708"/>
      <c r="Y88" s="708"/>
      <c r="Z88" s="708"/>
      <c r="AA88" s="708"/>
      <c r="AB88" s="708"/>
      <c r="AC88" s="708"/>
      <c r="AD88" s="708"/>
      <c r="AE88" s="708"/>
      <c r="AF88" s="708"/>
    </row>
    <row r="89" spans="1:32" ht="15.75" customHeight="1">
      <c r="A89" s="763"/>
      <c r="B89" s="728"/>
      <c r="C89" s="745">
        <v>0.9375</v>
      </c>
      <c r="D89" s="728" t="s">
        <v>281</v>
      </c>
      <c r="E89" s="728"/>
      <c r="F89" s="728"/>
      <c r="G89" s="728"/>
      <c r="H89" s="728"/>
      <c r="I89" s="728"/>
      <c r="J89" s="728"/>
      <c r="K89" s="728"/>
      <c r="L89" s="728"/>
      <c r="M89" s="728"/>
      <c r="N89" s="728"/>
      <c r="O89" s="728"/>
      <c r="P89" s="728"/>
      <c r="Q89" s="708"/>
      <c r="R89" s="708"/>
      <c r="S89" s="708"/>
      <c r="T89" s="708"/>
      <c r="U89" s="708"/>
      <c r="V89" s="708"/>
      <c r="W89" s="708"/>
      <c r="X89" s="708"/>
      <c r="Y89" s="708"/>
      <c r="Z89" s="708"/>
      <c r="AA89" s="708"/>
      <c r="AB89" s="708"/>
      <c r="AC89" s="708"/>
      <c r="AD89" s="708"/>
      <c r="AE89" s="708"/>
      <c r="AF89" s="708"/>
    </row>
    <row r="90" spans="1:32" ht="15.75" customHeight="1">
      <c r="A90" s="761">
        <v>43905</v>
      </c>
      <c r="B90" s="762" t="s">
        <v>590</v>
      </c>
      <c r="C90" s="728" t="s">
        <v>1543</v>
      </c>
      <c r="D90" s="728" t="s">
        <v>1544</v>
      </c>
      <c r="E90" s="728"/>
      <c r="F90" s="728"/>
      <c r="G90" s="728"/>
      <c r="H90" s="728"/>
      <c r="I90" s="728"/>
      <c r="J90" s="728"/>
      <c r="K90" s="728"/>
      <c r="L90" s="728"/>
      <c r="M90" s="728"/>
      <c r="N90" s="728"/>
      <c r="O90" s="728"/>
      <c r="P90" s="728"/>
      <c r="Q90" s="708"/>
      <c r="R90" s="708"/>
      <c r="S90" s="708"/>
      <c r="T90" s="708"/>
      <c r="U90" s="708"/>
      <c r="V90" s="708"/>
      <c r="W90" s="708"/>
      <c r="X90" s="708"/>
      <c r="Y90" s="708"/>
      <c r="Z90" s="708"/>
      <c r="AA90" s="708"/>
      <c r="AB90" s="708"/>
      <c r="AC90" s="708"/>
      <c r="AD90" s="708"/>
      <c r="AE90" s="708"/>
      <c r="AF90" s="708"/>
    </row>
    <row r="91" spans="1:32" ht="15.75" customHeight="1">
      <c r="A91" s="708"/>
      <c r="B91" s="708"/>
      <c r="C91" s="708"/>
      <c r="D91" s="708"/>
      <c r="E91" s="708"/>
      <c r="F91" s="708"/>
      <c r="G91" s="708"/>
      <c r="H91" s="708"/>
      <c r="I91" s="708"/>
      <c r="J91" s="708"/>
      <c r="K91" s="708"/>
      <c r="L91" s="708"/>
      <c r="M91" s="708"/>
      <c r="N91" s="708"/>
      <c r="O91" s="708"/>
      <c r="P91" s="708"/>
      <c r="Q91" s="708"/>
      <c r="R91" s="708"/>
      <c r="S91" s="708"/>
      <c r="T91" s="708"/>
      <c r="U91" s="708"/>
      <c r="V91" s="708"/>
      <c r="W91" s="708"/>
      <c r="X91" s="708"/>
      <c r="Y91" s="708"/>
      <c r="Z91" s="708"/>
      <c r="AA91" s="708"/>
      <c r="AB91" s="708"/>
      <c r="AC91" s="708"/>
      <c r="AD91" s="708"/>
      <c r="AE91" s="708"/>
      <c r="AF91" s="708"/>
    </row>
    <row r="92" spans="1:32" ht="15.75" customHeight="1">
      <c r="A92" s="708"/>
      <c r="B92" s="708"/>
      <c r="C92" s="708"/>
      <c r="D92" s="708"/>
      <c r="E92" s="708"/>
      <c r="F92" s="708"/>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row>
    <row r="93" spans="1:32" ht="15.75" customHeight="1">
      <c r="A93" s="708"/>
      <c r="B93" s="708"/>
      <c r="C93" s="708"/>
      <c r="D93" s="708"/>
      <c r="E93" s="708"/>
      <c r="F93" s="708"/>
      <c r="G93" s="708"/>
      <c r="H93" s="708"/>
      <c r="I93" s="708"/>
      <c r="J93" s="708"/>
      <c r="K93" s="708"/>
      <c r="L93" s="708"/>
      <c r="M93" s="708"/>
      <c r="N93" s="708"/>
      <c r="O93" s="708"/>
      <c r="P93" s="708"/>
      <c r="Q93" s="708"/>
      <c r="R93" s="708"/>
      <c r="S93" s="708"/>
      <c r="T93" s="708"/>
      <c r="U93" s="708"/>
      <c r="V93" s="708"/>
      <c r="W93" s="708"/>
      <c r="X93" s="708"/>
      <c r="Y93" s="708"/>
      <c r="Z93" s="708"/>
      <c r="AA93" s="708"/>
      <c r="AB93" s="708"/>
      <c r="AC93" s="708"/>
      <c r="AD93" s="708"/>
      <c r="AE93" s="708"/>
      <c r="AF93" s="708"/>
    </row>
    <row r="94" spans="1:32" ht="15.75" customHeight="1">
      <c r="A94" s="708"/>
      <c r="B94" s="708"/>
      <c r="C94" s="708"/>
      <c r="D94" s="708"/>
      <c r="E94" s="708"/>
      <c r="F94" s="708"/>
      <c r="G94" s="708"/>
      <c r="H94" s="708"/>
      <c r="I94" s="708"/>
      <c r="J94" s="708"/>
      <c r="K94" s="708"/>
      <c r="L94" s="708"/>
      <c r="M94" s="708"/>
      <c r="N94" s="708"/>
      <c r="O94" s="708"/>
      <c r="P94" s="708"/>
      <c r="Q94" s="708"/>
      <c r="R94" s="708"/>
      <c r="S94" s="708"/>
      <c r="T94" s="708"/>
      <c r="U94" s="708"/>
      <c r="V94" s="708"/>
      <c r="W94" s="708"/>
      <c r="X94" s="708"/>
      <c r="Y94" s="708"/>
      <c r="Z94" s="708"/>
      <c r="AA94" s="708"/>
      <c r="AB94" s="708"/>
      <c r="AC94" s="708"/>
      <c r="AD94" s="708"/>
      <c r="AE94" s="708"/>
      <c r="AF94" s="708"/>
    </row>
    <row r="95" spans="1:32" ht="15.75" customHeight="1">
      <c r="A95" s="708"/>
      <c r="B95" s="708"/>
      <c r="C95" s="708"/>
      <c r="D95" s="708"/>
      <c r="E95" s="708"/>
      <c r="F95" s="708"/>
      <c r="G95" s="708"/>
      <c r="H95" s="708"/>
      <c r="I95" s="708"/>
      <c r="J95" s="708"/>
      <c r="K95" s="708"/>
      <c r="L95" s="708"/>
      <c r="M95" s="708"/>
      <c r="N95" s="708"/>
      <c r="O95" s="708"/>
      <c r="P95" s="708"/>
      <c r="Q95" s="708"/>
      <c r="R95" s="708"/>
      <c r="S95" s="708"/>
      <c r="T95" s="708"/>
      <c r="U95" s="708"/>
      <c r="V95" s="708"/>
      <c r="W95" s="708"/>
      <c r="X95" s="708"/>
      <c r="Y95" s="708"/>
      <c r="Z95" s="708"/>
      <c r="AA95" s="708"/>
      <c r="AB95" s="708"/>
      <c r="AC95" s="708"/>
      <c r="AD95" s="708"/>
      <c r="AE95" s="708"/>
      <c r="AF95" s="708"/>
    </row>
    <row r="96" spans="1:32" ht="15.75" customHeight="1">
      <c r="A96" s="708"/>
      <c r="B96" s="708"/>
      <c r="C96" s="708"/>
      <c r="D96" s="708"/>
      <c r="E96" s="708"/>
      <c r="F96" s="708"/>
      <c r="G96" s="708"/>
      <c r="H96" s="708"/>
      <c r="I96" s="708"/>
      <c r="J96" s="708"/>
      <c r="K96" s="708"/>
      <c r="L96" s="708"/>
      <c r="M96" s="708"/>
      <c r="N96" s="708"/>
      <c r="O96" s="708"/>
      <c r="P96" s="708"/>
      <c r="Q96" s="708"/>
      <c r="R96" s="708"/>
      <c r="S96" s="708"/>
      <c r="T96" s="708"/>
      <c r="U96" s="708"/>
      <c r="V96" s="708"/>
      <c r="W96" s="708"/>
      <c r="X96" s="708"/>
      <c r="Y96" s="708"/>
      <c r="Z96" s="708"/>
      <c r="AA96" s="708"/>
      <c r="AB96" s="708"/>
      <c r="AC96" s="708"/>
      <c r="AD96" s="708"/>
      <c r="AE96" s="708"/>
      <c r="AF96" s="708"/>
    </row>
    <row r="97" spans="1:32" ht="15.75" customHeight="1">
      <c r="A97" s="708"/>
      <c r="B97" s="708"/>
      <c r="C97" s="708"/>
      <c r="D97" s="708"/>
      <c r="E97" s="708"/>
      <c r="F97" s="708"/>
      <c r="G97" s="708"/>
      <c r="H97" s="708"/>
      <c r="I97" s="708"/>
      <c r="J97" s="708"/>
      <c r="K97" s="708"/>
      <c r="L97" s="708"/>
      <c r="M97" s="708"/>
      <c r="N97" s="708"/>
      <c r="O97" s="708"/>
      <c r="P97" s="708"/>
      <c r="Q97" s="708"/>
      <c r="R97" s="708"/>
      <c r="S97" s="708"/>
      <c r="T97" s="708"/>
      <c r="U97" s="708"/>
      <c r="V97" s="708"/>
      <c r="W97" s="708"/>
      <c r="X97" s="708"/>
      <c r="Y97" s="708"/>
      <c r="Z97" s="708"/>
      <c r="AA97" s="708"/>
      <c r="AB97" s="708"/>
      <c r="AC97" s="708"/>
      <c r="AD97" s="708"/>
      <c r="AE97" s="708"/>
      <c r="AF97" s="708"/>
    </row>
    <row r="98" spans="1:32" ht="15.75" customHeight="1">
      <c r="A98" s="708"/>
      <c r="B98" s="708"/>
      <c r="C98" s="708"/>
      <c r="D98" s="708"/>
      <c r="E98" s="708"/>
      <c r="F98" s="708"/>
      <c r="G98" s="708"/>
      <c r="H98" s="708"/>
      <c r="I98" s="708"/>
      <c r="J98" s="708"/>
      <c r="K98" s="708"/>
      <c r="L98" s="708"/>
      <c r="M98" s="708"/>
      <c r="N98" s="708"/>
      <c r="O98" s="708"/>
      <c r="P98" s="708"/>
      <c r="Q98" s="708"/>
      <c r="R98" s="708"/>
      <c r="S98" s="708"/>
      <c r="T98" s="708"/>
      <c r="U98" s="708"/>
      <c r="V98" s="708"/>
      <c r="W98" s="708"/>
      <c r="X98" s="708"/>
      <c r="Y98" s="708"/>
      <c r="Z98" s="708"/>
      <c r="AA98" s="708"/>
      <c r="AB98" s="708"/>
      <c r="AC98" s="708"/>
      <c r="AD98" s="708"/>
      <c r="AE98" s="708"/>
      <c r="AF98" s="708"/>
    </row>
    <row r="99" spans="1:32" ht="15.75" customHeight="1">
      <c r="A99" s="708"/>
      <c r="B99" s="708"/>
      <c r="C99" s="708"/>
      <c r="D99" s="708"/>
      <c r="E99" s="708"/>
      <c r="F99" s="708"/>
      <c r="G99" s="708"/>
      <c r="H99" s="708"/>
      <c r="I99" s="708"/>
      <c r="J99" s="708"/>
      <c r="K99" s="708"/>
      <c r="L99" s="708"/>
      <c r="M99" s="708"/>
      <c r="N99" s="708"/>
      <c r="O99" s="708"/>
      <c r="P99" s="708"/>
      <c r="Q99" s="708"/>
      <c r="R99" s="708"/>
      <c r="S99" s="708"/>
      <c r="T99" s="708"/>
      <c r="U99" s="708"/>
      <c r="V99" s="708"/>
      <c r="W99" s="708"/>
      <c r="X99" s="708"/>
      <c r="Y99" s="708"/>
      <c r="Z99" s="708"/>
      <c r="AA99" s="708"/>
      <c r="AB99" s="708"/>
      <c r="AC99" s="708"/>
      <c r="AD99" s="708"/>
      <c r="AE99" s="708"/>
      <c r="AF99" s="708"/>
    </row>
    <row r="100" spans="1:32" ht="15.75" customHeight="1">
      <c r="A100" s="708"/>
      <c r="B100" s="708"/>
      <c r="C100" s="708"/>
      <c r="D100" s="708"/>
      <c r="E100" s="708"/>
      <c r="F100" s="708"/>
      <c r="G100" s="708"/>
      <c r="H100" s="708"/>
      <c r="I100" s="708"/>
      <c r="J100" s="708"/>
      <c r="K100" s="708"/>
      <c r="L100" s="708"/>
      <c r="M100" s="708"/>
      <c r="N100" s="708"/>
      <c r="O100" s="708"/>
      <c r="P100" s="708"/>
      <c r="Q100" s="708"/>
      <c r="R100" s="708"/>
      <c r="S100" s="708"/>
      <c r="T100" s="708"/>
      <c r="U100" s="708"/>
      <c r="V100" s="708"/>
      <c r="W100" s="708"/>
      <c r="X100" s="708"/>
      <c r="Y100" s="708"/>
      <c r="Z100" s="708"/>
      <c r="AA100" s="708"/>
      <c r="AB100" s="708"/>
      <c r="AC100" s="708"/>
      <c r="AD100" s="708"/>
      <c r="AE100" s="708"/>
      <c r="AF100" s="708"/>
    </row>
    <row r="101" spans="1:32" ht="15.75" customHeight="1">
      <c r="A101" s="708"/>
      <c r="B101" s="708"/>
      <c r="C101" s="708"/>
      <c r="D101" s="708"/>
      <c r="E101" s="708"/>
      <c r="F101" s="708"/>
      <c r="G101" s="708"/>
      <c r="H101" s="708"/>
      <c r="I101" s="708"/>
      <c r="J101" s="708"/>
      <c r="K101" s="708"/>
      <c r="L101" s="708"/>
      <c r="M101" s="708"/>
      <c r="N101" s="708"/>
      <c r="O101" s="708"/>
      <c r="P101" s="708"/>
      <c r="Q101" s="708"/>
      <c r="R101" s="708"/>
      <c r="S101" s="708"/>
      <c r="T101" s="708"/>
      <c r="U101" s="708"/>
      <c r="V101" s="708"/>
      <c r="W101" s="708"/>
      <c r="X101" s="708"/>
      <c r="Y101" s="708"/>
      <c r="Z101" s="708"/>
      <c r="AA101" s="708"/>
      <c r="AB101" s="708"/>
      <c r="AC101" s="708"/>
      <c r="AD101" s="708"/>
      <c r="AE101" s="708"/>
      <c r="AF101" s="708"/>
    </row>
    <row r="102" spans="1:32" ht="15.75" customHeight="1">
      <c r="A102" s="708"/>
      <c r="B102" s="708"/>
      <c r="C102" s="708"/>
      <c r="D102" s="708"/>
      <c r="E102" s="708"/>
      <c r="F102" s="708"/>
      <c r="G102" s="708"/>
      <c r="H102" s="708"/>
      <c r="I102" s="708"/>
      <c r="J102" s="708"/>
      <c r="K102" s="708"/>
      <c r="L102" s="708"/>
      <c r="M102" s="708"/>
      <c r="N102" s="708"/>
      <c r="O102" s="708"/>
      <c r="P102" s="708"/>
      <c r="Q102" s="708"/>
      <c r="R102" s="708"/>
      <c r="S102" s="708"/>
      <c r="T102" s="708"/>
      <c r="U102" s="708"/>
      <c r="V102" s="708"/>
      <c r="W102" s="708"/>
      <c r="X102" s="708"/>
      <c r="Y102" s="708"/>
      <c r="Z102" s="708"/>
      <c r="AA102" s="708"/>
      <c r="AB102" s="708"/>
      <c r="AC102" s="708"/>
      <c r="AD102" s="708"/>
      <c r="AE102" s="708"/>
      <c r="AF102" s="708"/>
    </row>
    <row r="103" spans="1:32" ht="15.75" customHeight="1">
      <c r="A103" s="708"/>
      <c r="B103" s="708"/>
      <c r="C103" s="708"/>
      <c r="D103" s="708"/>
      <c r="E103" s="708"/>
      <c r="F103" s="708"/>
      <c r="G103" s="708"/>
      <c r="H103" s="708"/>
      <c r="I103" s="708"/>
      <c r="J103" s="708"/>
      <c r="K103" s="708"/>
      <c r="L103" s="708"/>
      <c r="M103" s="708"/>
      <c r="N103" s="708"/>
      <c r="O103" s="708"/>
      <c r="P103" s="708"/>
      <c r="Q103" s="708"/>
      <c r="R103" s="708"/>
      <c r="S103" s="708"/>
      <c r="T103" s="708"/>
      <c r="U103" s="708"/>
      <c r="V103" s="708"/>
      <c r="W103" s="708"/>
      <c r="X103" s="708"/>
      <c r="Y103" s="708"/>
      <c r="Z103" s="708"/>
      <c r="AA103" s="708"/>
      <c r="AB103" s="708"/>
      <c r="AC103" s="708"/>
      <c r="AD103" s="708"/>
      <c r="AE103" s="708"/>
      <c r="AF103" s="708"/>
    </row>
    <row r="104" spans="1:32" ht="15.75" customHeight="1">
      <c r="A104" s="708"/>
      <c r="B104" s="708"/>
      <c r="C104" s="708"/>
      <c r="D104" s="708"/>
      <c r="E104" s="708"/>
      <c r="F104" s="708"/>
      <c r="G104" s="708"/>
      <c r="H104" s="708"/>
      <c r="I104" s="708"/>
      <c r="J104" s="708"/>
      <c r="K104" s="708"/>
      <c r="L104" s="708"/>
      <c r="M104" s="708"/>
      <c r="N104" s="708"/>
      <c r="O104" s="708"/>
      <c r="P104" s="708"/>
      <c r="Q104" s="708"/>
      <c r="R104" s="708"/>
      <c r="S104" s="708"/>
      <c r="T104" s="708"/>
      <c r="U104" s="708"/>
      <c r="V104" s="708"/>
      <c r="W104" s="708"/>
      <c r="X104" s="708"/>
      <c r="Y104" s="708"/>
      <c r="Z104" s="708"/>
      <c r="AA104" s="708"/>
      <c r="AB104" s="708"/>
      <c r="AC104" s="708"/>
      <c r="AD104" s="708"/>
      <c r="AE104" s="708"/>
      <c r="AF104" s="708"/>
    </row>
    <row r="105" spans="1:32" ht="15.75" customHeight="1">
      <c r="A105" s="708"/>
      <c r="B105" s="708"/>
      <c r="C105" s="708"/>
      <c r="D105" s="708"/>
      <c r="E105" s="708"/>
      <c r="F105" s="708"/>
      <c r="G105" s="708"/>
      <c r="H105" s="708"/>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row>
    <row r="106" spans="1:32" ht="15.75" customHeight="1">
      <c r="A106" s="708"/>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row>
    <row r="107" spans="1:32" ht="15.75" customHeight="1">
      <c r="A107" s="708"/>
      <c r="B107" s="708"/>
      <c r="C107" s="708"/>
      <c r="D107" s="708"/>
      <c r="E107" s="708"/>
      <c r="F107" s="708"/>
      <c r="G107" s="708"/>
      <c r="H107" s="708"/>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row>
    <row r="108" spans="1:32" ht="15.75" customHeight="1">
      <c r="A108" s="708"/>
      <c r="B108" s="708"/>
      <c r="C108" s="708"/>
      <c r="D108" s="708"/>
      <c r="E108" s="708"/>
      <c r="F108" s="708"/>
      <c r="G108" s="708"/>
      <c r="H108" s="708"/>
      <c r="I108" s="708"/>
      <c r="J108" s="708"/>
      <c r="K108" s="708"/>
      <c r="L108" s="708"/>
      <c r="M108" s="708"/>
      <c r="N108" s="708"/>
      <c r="O108" s="708"/>
      <c r="P108" s="708"/>
      <c r="Q108" s="708"/>
      <c r="R108" s="708"/>
      <c r="S108" s="708"/>
      <c r="T108" s="708"/>
      <c r="U108" s="708"/>
      <c r="V108" s="708"/>
      <c r="W108" s="708"/>
      <c r="X108" s="708"/>
      <c r="Y108" s="708"/>
      <c r="Z108" s="708"/>
      <c r="AA108" s="708"/>
      <c r="AB108" s="708"/>
      <c r="AC108" s="708"/>
      <c r="AD108" s="708"/>
      <c r="AE108" s="708"/>
      <c r="AF108" s="708"/>
    </row>
    <row r="109" spans="1:32" ht="15.75" customHeight="1">
      <c r="A109" s="708"/>
      <c r="B109" s="708"/>
      <c r="C109" s="708"/>
      <c r="D109" s="708"/>
      <c r="E109" s="708"/>
      <c r="F109" s="708"/>
      <c r="G109" s="708"/>
      <c r="H109" s="708"/>
      <c r="I109" s="708"/>
      <c r="J109" s="708"/>
      <c r="K109" s="708"/>
      <c r="L109" s="708"/>
      <c r="M109" s="708"/>
      <c r="N109" s="708"/>
      <c r="O109" s="708"/>
      <c r="P109" s="708"/>
      <c r="Q109" s="708"/>
      <c r="R109" s="708"/>
      <c r="S109" s="708"/>
      <c r="T109" s="708"/>
      <c r="U109" s="708"/>
      <c r="V109" s="708"/>
      <c r="W109" s="708"/>
      <c r="X109" s="708"/>
      <c r="Y109" s="708"/>
      <c r="Z109" s="708"/>
      <c r="AA109" s="708"/>
      <c r="AB109" s="708"/>
      <c r="AC109" s="708"/>
      <c r="AD109" s="708"/>
      <c r="AE109" s="708"/>
      <c r="AF109" s="708"/>
    </row>
    <row r="110" spans="1:32" ht="15.75" customHeight="1">
      <c r="A110" s="708"/>
      <c r="B110" s="708"/>
      <c r="C110" s="708"/>
      <c r="D110" s="708"/>
      <c r="E110" s="708"/>
      <c r="F110" s="708"/>
      <c r="G110" s="708"/>
      <c r="H110" s="708"/>
      <c r="I110" s="708"/>
      <c r="J110" s="708"/>
      <c r="K110" s="708"/>
      <c r="L110" s="708"/>
      <c r="M110" s="708"/>
      <c r="N110" s="708"/>
      <c r="O110" s="708"/>
      <c r="P110" s="708"/>
      <c r="Q110" s="708"/>
      <c r="R110" s="708"/>
      <c r="S110" s="708"/>
      <c r="T110" s="708"/>
      <c r="U110" s="708"/>
      <c r="V110" s="708"/>
      <c r="W110" s="708"/>
      <c r="X110" s="708"/>
      <c r="Y110" s="708"/>
      <c r="Z110" s="708"/>
      <c r="AA110" s="708"/>
      <c r="AB110" s="708"/>
      <c r="AC110" s="708"/>
      <c r="AD110" s="708"/>
      <c r="AE110" s="708"/>
      <c r="AF110" s="708"/>
    </row>
    <row r="111" spans="1:32" ht="15.75" customHeight="1">
      <c r="A111" s="708"/>
      <c r="B111" s="767"/>
      <c r="C111" s="708"/>
      <c r="D111" s="708"/>
      <c r="E111" s="708"/>
      <c r="F111" s="708"/>
      <c r="G111" s="708"/>
      <c r="H111" s="708"/>
      <c r="I111" s="708"/>
      <c r="J111" s="708"/>
      <c r="K111" s="708"/>
      <c r="L111" s="708"/>
      <c r="M111" s="708"/>
      <c r="N111" s="708"/>
      <c r="O111" s="708"/>
      <c r="P111" s="708"/>
      <c r="Q111" s="708"/>
      <c r="R111" s="708"/>
      <c r="S111" s="708"/>
      <c r="T111" s="708"/>
      <c r="U111" s="708"/>
      <c r="V111" s="708"/>
      <c r="W111" s="708"/>
      <c r="X111" s="708"/>
      <c r="Y111" s="708"/>
      <c r="Z111" s="708"/>
      <c r="AA111" s="708"/>
      <c r="AB111" s="708"/>
      <c r="AC111" s="708"/>
      <c r="AD111" s="708"/>
      <c r="AE111" s="708"/>
      <c r="AF111" s="708"/>
    </row>
    <row r="112" spans="1:32" ht="15.75" customHeight="1">
      <c r="A112" s="708"/>
      <c r="B112" s="708"/>
      <c r="C112" s="708"/>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row>
    <row r="113" spans="1:32" ht="15.75" customHeight="1">
      <c r="A113" s="708"/>
      <c r="B113" s="708"/>
      <c r="C113" s="708"/>
      <c r="D113" s="708"/>
      <c r="E113" s="708"/>
      <c r="F113" s="708"/>
      <c r="G113" s="708"/>
      <c r="H113" s="708"/>
      <c r="I113" s="708"/>
      <c r="J113" s="708"/>
      <c r="K113" s="708"/>
      <c r="L113" s="708"/>
      <c r="M113" s="708"/>
      <c r="N113" s="708"/>
      <c r="O113" s="708"/>
      <c r="P113" s="708"/>
      <c r="Q113" s="708"/>
      <c r="R113" s="708"/>
      <c r="S113" s="708"/>
      <c r="T113" s="708"/>
      <c r="U113" s="708"/>
      <c r="V113" s="708"/>
      <c r="W113" s="708"/>
      <c r="X113" s="708"/>
      <c r="Y113" s="708"/>
      <c r="Z113" s="708"/>
      <c r="AA113" s="708"/>
      <c r="AB113" s="708"/>
      <c r="AC113" s="708"/>
      <c r="AD113" s="708"/>
      <c r="AE113" s="708"/>
      <c r="AF113" s="708"/>
    </row>
    <row r="114" spans="1:32" ht="15.75" customHeight="1">
      <c r="A114" s="708"/>
      <c r="B114" s="708"/>
      <c r="C114" s="708"/>
      <c r="D114" s="708"/>
      <c r="E114" s="708"/>
      <c r="F114" s="708"/>
      <c r="G114" s="708"/>
      <c r="H114" s="708"/>
      <c r="I114" s="708"/>
      <c r="J114" s="708"/>
      <c r="K114" s="708"/>
      <c r="L114" s="708"/>
      <c r="M114" s="708"/>
      <c r="N114" s="708"/>
      <c r="O114" s="708"/>
      <c r="P114" s="708"/>
      <c r="Q114" s="708"/>
      <c r="R114" s="708"/>
      <c r="S114" s="708"/>
      <c r="T114" s="708"/>
      <c r="U114" s="708"/>
      <c r="V114" s="708"/>
      <c r="W114" s="708"/>
      <c r="X114" s="708"/>
      <c r="Y114" s="708"/>
      <c r="Z114" s="708"/>
      <c r="AA114" s="708"/>
      <c r="AB114" s="708"/>
      <c r="AC114" s="708"/>
      <c r="AD114" s="708"/>
      <c r="AE114" s="708"/>
      <c r="AF114" s="708"/>
    </row>
    <row r="115" spans="1:32" ht="15.75" customHeight="1">
      <c r="A115" s="708"/>
      <c r="B115" s="708"/>
      <c r="C115" s="708"/>
      <c r="D115" s="708"/>
      <c r="E115" s="708"/>
      <c r="F115" s="708"/>
      <c r="G115" s="708"/>
      <c r="H115" s="708"/>
      <c r="I115" s="708"/>
      <c r="J115" s="708"/>
      <c r="K115" s="708"/>
      <c r="L115" s="708"/>
      <c r="M115" s="708"/>
      <c r="N115" s="708"/>
      <c r="O115" s="708"/>
      <c r="P115" s="708"/>
      <c r="Q115" s="708"/>
      <c r="R115" s="708"/>
      <c r="S115" s="708"/>
      <c r="T115" s="708"/>
      <c r="U115" s="708"/>
      <c r="V115" s="708"/>
      <c r="W115" s="708"/>
      <c r="X115" s="708"/>
      <c r="Y115" s="708"/>
      <c r="Z115" s="708"/>
      <c r="AA115" s="708"/>
      <c r="AB115" s="708"/>
      <c r="AC115" s="708"/>
      <c r="AD115" s="708"/>
      <c r="AE115" s="708"/>
      <c r="AF115" s="708"/>
    </row>
    <row r="116" spans="1:32" ht="15.75" customHeight="1">
      <c r="A116" s="708"/>
      <c r="B116" s="708"/>
      <c r="C116" s="708"/>
      <c r="D116" s="708"/>
      <c r="E116" s="708"/>
      <c r="F116" s="708"/>
      <c r="G116" s="708"/>
      <c r="H116" s="708"/>
      <c r="I116" s="708"/>
      <c r="J116" s="708"/>
      <c r="K116" s="708"/>
      <c r="L116" s="708"/>
      <c r="M116" s="708"/>
      <c r="N116" s="708"/>
      <c r="O116" s="708"/>
      <c r="P116" s="708"/>
      <c r="Q116" s="708"/>
      <c r="R116" s="708"/>
      <c r="S116" s="708"/>
      <c r="T116" s="708"/>
      <c r="U116" s="708"/>
      <c r="V116" s="708"/>
      <c r="W116" s="708"/>
      <c r="X116" s="708"/>
      <c r="Y116" s="708"/>
      <c r="Z116" s="708"/>
      <c r="AA116" s="708"/>
      <c r="AB116" s="708"/>
      <c r="AC116" s="708"/>
      <c r="AD116" s="708"/>
      <c r="AE116" s="708"/>
      <c r="AF116" s="708"/>
    </row>
    <row r="117" spans="1:32" ht="15.75" customHeight="1">
      <c r="A117" s="708"/>
      <c r="B117" s="708"/>
      <c r="C117" s="708"/>
      <c r="D117" s="708"/>
      <c r="E117" s="708"/>
      <c r="F117" s="708"/>
      <c r="G117" s="708"/>
      <c r="H117" s="708"/>
      <c r="I117" s="708"/>
      <c r="J117" s="708"/>
      <c r="K117" s="708"/>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row>
    <row r="118" spans="1:32" ht="15.75" customHeight="1">
      <c r="A118" s="708"/>
      <c r="B118" s="767"/>
      <c r="C118" s="708"/>
      <c r="D118" s="708"/>
      <c r="E118" s="708"/>
      <c r="F118" s="708"/>
      <c r="G118" s="708"/>
      <c r="H118" s="708"/>
      <c r="I118" s="708"/>
      <c r="J118" s="708"/>
      <c r="K118" s="708"/>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row>
    <row r="119" spans="1:32" ht="15.75" customHeight="1">
      <c r="A119" s="708"/>
      <c r="B119" s="708"/>
      <c r="C119" s="708"/>
      <c r="D119" s="708"/>
      <c r="E119" s="708"/>
      <c r="F119" s="708"/>
      <c r="G119" s="708"/>
      <c r="H119" s="708"/>
      <c r="I119" s="708"/>
      <c r="J119" s="708"/>
      <c r="K119" s="708"/>
      <c r="L119" s="708"/>
      <c r="M119" s="708"/>
      <c r="N119" s="708"/>
      <c r="O119" s="708"/>
      <c r="P119" s="708"/>
      <c r="Q119" s="708"/>
      <c r="R119" s="708"/>
      <c r="S119" s="708"/>
      <c r="T119" s="708"/>
      <c r="U119" s="708"/>
      <c r="V119" s="708"/>
      <c r="W119" s="708"/>
      <c r="X119" s="708"/>
      <c r="Y119" s="708"/>
      <c r="Z119" s="708"/>
      <c r="AA119" s="708"/>
      <c r="AB119" s="708"/>
      <c r="AC119" s="708"/>
      <c r="AD119" s="708"/>
      <c r="AE119" s="708"/>
      <c r="AF119" s="708"/>
    </row>
    <row r="120" spans="1:32" ht="15.75" customHeight="1">
      <c r="A120" s="708"/>
      <c r="B120" s="708"/>
      <c r="C120" s="708"/>
      <c r="D120" s="708"/>
      <c r="E120" s="708"/>
      <c r="F120" s="708"/>
      <c r="G120" s="708"/>
      <c r="H120" s="708"/>
      <c r="I120" s="708"/>
      <c r="J120" s="708"/>
      <c r="K120" s="708"/>
      <c r="L120" s="708"/>
      <c r="M120" s="708"/>
      <c r="N120" s="708"/>
      <c r="O120" s="708"/>
      <c r="P120" s="708"/>
      <c r="Q120" s="708"/>
      <c r="R120" s="708"/>
      <c r="S120" s="708"/>
      <c r="T120" s="708"/>
      <c r="U120" s="708"/>
      <c r="V120" s="708"/>
      <c r="W120" s="708"/>
      <c r="X120" s="708"/>
      <c r="Y120" s="708"/>
      <c r="Z120" s="708"/>
      <c r="AA120" s="708"/>
      <c r="AB120" s="708"/>
      <c r="AC120" s="708"/>
      <c r="AD120" s="708"/>
      <c r="AE120" s="708"/>
      <c r="AF120" s="708"/>
    </row>
    <row r="121" spans="1:32" ht="15.75" customHeight="1">
      <c r="A121" s="708"/>
      <c r="B121" s="708"/>
      <c r="C121" s="708"/>
      <c r="D121" s="708"/>
      <c r="E121" s="708"/>
      <c r="F121" s="708"/>
      <c r="G121" s="708"/>
      <c r="H121" s="708"/>
      <c r="I121" s="708"/>
      <c r="J121" s="708"/>
      <c r="K121" s="708"/>
      <c r="L121" s="708"/>
      <c r="M121" s="708"/>
      <c r="N121" s="708"/>
      <c r="O121" s="708"/>
      <c r="P121" s="708"/>
      <c r="Q121" s="708"/>
      <c r="R121" s="708"/>
      <c r="S121" s="708"/>
      <c r="T121" s="708"/>
      <c r="U121" s="708"/>
      <c r="V121" s="708"/>
      <c r="W121" s="708"/>
      <c r="X121" s="708"/>
      <c r="Y121" s="708"/>
      <c r="Z121" s="708"/>
      <c r="AA121" s="708"/>
      <c r="AB121" s="708"/>
      <c r="AC121" s="708"/>
      <c r="AD121" s="708"/>
      <c r="AE121" s="708"/>
      <c r="AF121" s="708"/>
    </row>
    <row r="122" spans="1:32" ht="15.75" customHeight="1">
      <c r="A122" s="708"/>
      <c r="B122" s="708"/>
      <c r="C122" s="708"/>
      <c r="D122" s="708"/>
      <c r="E122" s="708"/>
      <c r="F122" s="708"/>
      <c r="G122" s="708"/>
      <c r="H122" s="708"/>
      <c r="I122" s="708"/>
      <c r="J122" s="708"/>
      <c r="K122" s="708"/>
      <c r="L122" s="708"/>
      <c r="M122" s="708"/>
      <c r="N122" s="708"/>
      <c r="O122" s="708"/>
      <c r="P122" s="708"/>
      <c r="Q122" s="708"/>
      <c r="R122" s="708"/>
      <c r="S122" s="708"/>
      <c r="T122" s="708"/>
      <c r="U122" s="708"/>
      <c r="V122" s="708"/>
      <c r="W122" s="708"/>
      <c r="X122" s="708"/>
      <c r="Y122" s="708"/>
      <c r="Z122" s="708"/>
      <c r="AA122" s="708"/>
      <c r="AB122" s="708"/>
      <c r="AC122" s="708"/>
      <c r="AD122" s="708"/>
      <c r="AE122" s="708"/>
      <c r="AF122" s="708"/>
    </row>
    <row r="123" spans="1:32" ht="15.75" customHeight="1">
      <c r="A123" s="708"/>
      <c r="B123" s="708"/>
      <c r="C123" s="708"/>
      <c r="D123" s="708"/>
      <c r="E123" s="708"/>
      <c r="F123" s="708"/>
      <c r="G123" s="708"/>
      <c r="H123" s="708"/>
      <c r="I123" s="708"/>
      <c r="J123" s="708"/>
      <c r="K123" s="708"/>
      <c r="L123" s="708"/>
      <c r="M123" s="708"/>
      <c r="N123" s="708"/>
      <c r="O123" s="708"/>
      <c r="P123" s="708"/>
      <c r="Q123" s="708"/>
      <c r="R123" s="708"/>
      <c r="S123" s="708"/>
      <c r="T123" s="708"/>
      <c r="U123" s="708"/>
      <c r="V123" s="708"/>
      <c r="W123" s="708"/>
      <c r="X123" s="708"/>
      <c r="Y123" s="708"/>
      <c r="Z123" s="708"/>
      <c r="AA123" s="708"/>
      <c r="AB123" s="708"/>
      <c r="AC123" s="708"/>
      <c r="AD123" s="708"/>
      <c r="AE123" s="708"/>
      <c r="AF123" s="708"/>
    </row>
    <row r="124" spans="1:32" ht="15.75" customHeight="1">
      <c r="A124" s="708"/>
      <c r="B124" s="708"/>
      <c r="C124" s="708"/>
      <c r="D124" s="708"/>
      <c r="E124" s="708"/>
      <c r="F124" s="708"/>
      <c r="G124" s="708"/>
      <c r="H124" s="708"/>
      <c r="I124" s="708"/>
      <c r="J124" s="708"/>
      <c r="K124" s="708"/>
      <c r="L124" s="708"/>
      <c r="M124" s="708"/>
      <c r="N124" s="708"/>
      <c r="O124" s="708"/>
      <c r="P124" s="708"/>
      <c r="Q124" s="708"/>
      <c r="R124" s="708"/>
      <c r="S124" s="708"/>
      <c r="T124" s="708"/>
      <c r="U124" s="708"/>
      <c r="V124" s="708"/>
      <c r="W124" s="708"/>
      <c r="X124" s="708"/>
      <c r="Y124" s="708"/>
      <c r="Z124" s="708"/>
      <c r="AA124" s="708"/>
      <c r="AB124" s="708"/>
      <c r="AC124" s="708"/>
      <c r="AD124" s="708"/>
      <c r="AE124" s="708"/>
      <c r="AF124" s="708"/>
    </row>
    <row r="125" spans="1:32" ht="15.75" customHeight="1">
      <c r="A125" s="708"/>
      <c r="B125" s="708"/>
      <c r="C125" s="708"/>
      <c r="D125" s="708"/>
      <c r="E125" s="708"/>
      <c r="F125" s="708"/>
      <c r="G125" s="708"/>
      <c r="H125" s="708"/>
      <c r="I125" s="708"/>
      <c r="J125" s="708"/>
      <c r="K125" s="708"/>
      <c r="L125" s="708"/>
      <c r="M125" s="708"/>
      <c r="N125" s="708"/>
      <c r="O125" s="708"/>
      <c r="P125" s="708"/>
      <c r="Q125" s="708"/>
      <c r="R125" s="708"/>
      <c r="S125" s="708"/>
      <c r="T125" s="708"/>
      <c r="U125" s="708"/>
      <c r="V125" s="708"/>
      <c r="W125" s="708"/>
      <c r="X125" s="708"/>
      <c r="Y125" s="708"/>
      <c r="Z125" s="708"/>
      <c r="AA125" s="708"/>
      <c r="AB125" s="708"/>
      <c r="AC125" s="708"/>
      <c r="AD125" s="708"/>
      <c r="AE125" s="708"/>
      <c r="AF125" s="708"/>
    </row>
    <row r="126" spans="1:32" ht="15.75" customHeight="1">
      <c r="A126" s="708"/>
      <c r="B126" s="708"/>
      <c r="C126" s="708"/>
      <c r="D126" s="708"/>
      <c r="E126" s="708"/>
      <c r="F126" s="708"/>
      <c r="G126" s="708"/>
      <c r="H126" s="708"/>
      <c r="I126" s="708"/>
      <c r="J126" s="708"/>
      <c r="K126" s="708"/>
      <c r="L126" s="708"/>
      <c r="M126" s="708"/>
      <c r="N126" s="708"/>
      <c r="O126" s="708"/>
      <c r="P126" s="708"/>
      <c r="Q126" s="708"/>
      <c r="R126" s="708"/>
      <c r="S126" s="708"/>
      <c r="T126" s="708"/>
      <c r="U126" s="708"/>
      <c r="V126" s="708"/>
      <c r="W126" s="708"/>
      <c r="X126" s="708"/>
      <c r="Y126" s="708"/>
      <c r="Z126" s="708"/>
      <c r="AA126" s="708"/>
      <c r="AB126" s="708"/>
      <c r="AC126" s="708"/>
      <c r="AD126" s="708"/>
      <c r="AE126" s="708"/>
      <c r="AF126" s="708"/>
    </row>
    <row r="127" spans="1:32" ht="15.75" customHeight="1">
      <c r="A127" s="708"/>
      <c r="B127" s="708"/>
      <c r="C127" s="708"/>
      <c r="D127" s="708"/>
      <c r="E127" s="708"/>
      <c r="F127" s="708"/>
      <c r="G127" s="708"/>
      <c r="H127" s="708"/>
      <c r="I127" s="708"/>
      <c r="J127" s="708"/>
      <c r="K127" s="708"/>
      <c r="L127" s="708"/>
      <c r="M127" s="708"/>
      <c r="N127" s="708"/>
      <c r="O127" s="708"/>
      <c r="P127" s="708"/>
      <c r="Q127" s="708"/>
      <c r="R127" s="708"/>
      <c r="S127" s="708"/>
      <c r="T127" s="708"/>
      <c r="U127" s="708"/>
      <c r="V127" s="708"/>
      <c r="W127" s="708"/>
      <c r="X127" s="708"/>
      <c r="Y127" s="708"/>
      <c r="Z127" s="708"/>
      <c r="AA127" s="708"/>
      <c r="AB127" s="708"/>
      <c r="AC127" s="708"/>
      <c r="AD127" s="708"/>
      <c r="AE127" s="708"/>
      <c r="AF127" s="708"/>
    </row>
    <row r="128" spans="1:32" ht="15.75" customHeight="1">
      <c r="A128" s="708"/>
      <c r="B128" s="708"/>
      <c r="C128" s="708"/>
      <c r="D128" s="708"/>
      <c r="E128" s="708"/>
      <c r="F128" s="708"/>
      <c r="G128" s="708"/>
      <c r="H128" s="708"/>
      <c r="I128" s="708"/>
      <c r="J128" s="708"/>
      <c r="K128" s="708"/>
      <c r="L128" s="708"/>
      <c r="M128" s="708"/>
      <c r="N128" s="708"/>
      <c r="O128" s="708"/>
      <c r="P128" s="708"/>
      <c r="Q128" s="708"/>
      <c r="R128" s="708"/>
      <c r="S128" s="708"/>
      <c r="T128" s="708"/>
      <c r="U128" s="708"/>
      <c r="V128" s="708"/>
      <c r="W128" s="708"/>
      <c r="X128" s="708"/>
      <c r="Y128" s="708"/>
      <c r="Z128" s="708"/>
      <c r="AA128" s="708"/>
      <c r="AB128" s="708"/>
      <c r="AC128" s="708"/>
      <c r="AD128" s="708"/>
      <c r="AE128" s="708"/>
      <c r="AF128" s="708"/>
    </row>
    <row r="129" spans="1:32" ht="15.75" customHeight="1">
      <c r="A129" s="708"/>
      <c r="B129" s="708"/>
      <c r="C129" s="708"/>
      <c r="D129" s="708"/>
      <c r="E129" s="708"/>
      <c r="F129" s="708"/>
      <c r="G129" s="708"/>
      <c r="H129" s="708"/>
      <c r="I129" s="708"/>
      <c r="J129" s="708"/>
      <c r="K129" s="708"/>
      <c r="L129" s="708"/>
      <c r="M129" s="708"/>
      <c r="N129" s="708"/>
      <c r="O129" s="708"/>
      <c r="P129" s="708"/>
      <c r="Q129" s="708"/>
      <c r="R129" s="708"/>
      <c r="S129" s="708"/>
      <c r="T129" s="708"/>
      <c r="U129" s="708"/>
      <c r="V129" s="708"/>
      <c r="W129" s="708"/>
      <c r="X129" s="708"/>
      <c r="Y129" s="708"/>
      <c r="Z129" s="708"/>
      <c r="AA129" s="708"/>
      <c r="AB129" s="708"/>
      <c r="AC129" s="708"/>
      <c r="AD129" s="708"/>
      <c r="AE129" s="708"/>
      <c r="AF129" s="708"/>
    </row>
    <row r="130" spans="1:32" ht="15.75" customHeight="1">
      <c r="A130" s="708"/>
      <c r="B130" s="708"/>
      <c r="C130" s="708"/>
      <c r="D130" s="708"/>
      <c r="E130" s="708"/>
      <c r="F130" s="708"/>
      <c r="G130" s="708"/>
      <c r="H130" s="708"/>
      <c r="I130" s="708"/>
      <c r="J130" s="708"/>
      <c r="K130" s="708"/>
      <c r="L130" s="708"/>
      <c r="M130" s="708"/>
      <c r="N130" s="708"/>
      <c r="O130" s="708"/>
      <c r="P130" s="708"/>
      <c r="Q130" s="708"/>
      <c r="R130" s="708"/>
      <c r="S130" s="708"/>
      <c r="T130" s="708"/>
      <c r="U130" s="708"/>
      <c r="V130" s="708"/>
      <c r="W130" s="708"/>
      <c r="X130" s="708"/>
      <c r="Y130" s="708"/>
      <c r="Z130" s="708"/>
      <c r="AA130" s="708"/>
      <c r="AB130" s="708"/>
      <c r="AC130" s="708"/>
      <c r="AD130" s="708"/>
      <c r="AE130" s="708"/>
      <c r="AF130" s="708"/>
    </row>
    <row r="131" spans="1:32" ht="15.75" customHeight="1">
      <c r="A131" s="708"/>
      <c r="B131" s="708"/>
      <c r="C131" s="708"/>
      <c r="D131" s="708"/>
      <c r="E131" s="708"/>
      <c r="F131" s="708"/>
      <c r="G131" s="708"/>
      <c r="H131" s="708"/>
      <c r="I131" s="708"/>
      <c r="J131" s="708"/>
      <c r="K131" s="708"/>
      <c r="L131" s="708"/>
      <c r="M131" s="708"/>
      <c r="N131" s="708"/>
      <c r="O131" s="708"/>
      <c r="P131" s="708"/>
      <c r="Q131" s="708"/>
      <c r="R131" s="708"/>
      <c r="S131" s="708"/>
      <c r="T131" s="708"/>
      <c r="U131" s="708"/>
      <c r="V131" s="708"/>
      <c r="W131" s="708"/>
      <c r="X131" s="708"/>
      <c r="Y131" s="708"/>
      <c r="Z131" s="708"/>
      <c r="AA131" s="708"/>
      <c r="AB131" s="708"/>
      <c r="AC131" s="708"/>
      <c r="AD131" s="708"/>
      <c r="AE131" s="708"/>
      <c r="AF131" s="708"/>
    </row>
    <row r="132" spans="1:32" ht="15.75" customHeight="1">
      <c r="A132" s="708"/>
      <c r="B132" s="708"/>
      <c r="C132" s="708"/>
      <c r="D132" s="708"/>
      <c r="E132" s="708"/>
      <c r="F132" s="708"/>
      <c r="G132" s="708"/>
      <c r="H132" s="708"/>
      <c r="I132" s="708"/>
      <c r="J132" s="708"/>
      <c r="K132" s="708"/>
      <c r="L132" s="708"/>
      <c r="M132" s="708"/>
      <c r="N132" s="708"/>
      <c r="O132" s="708"/>
      <c r="P132" s="708"/>
      <c r="Q132" s="708"/>
      <c r="R132" s="708"/>
      <c r="S132" s="708"/>
      <c r="T132" s="708"/>
      <c r="U132" s="708"/>
      <c r="V132" s="708"/>
      <c r="W132" s="708"/>
      <c r="X132" s="708"/>
      <c r="Y132" s="708"/>
      <c r="Z132" s="708"/>
      <c r="AA132" s="708"/>
      <c r="AB132" s="708"/>
      <c r="AC132" s="708"/>
      <c r="AD132" s="708"/>
      <c r="AE132" s="708"/>
      <c r="AF132" s="708"/>
    </row>
    <row r="133" spans="1:32" ht="15.75" customHeight="1">
      <c r="A133" s="708"/>
      <c r="B133" s="708"/>
      <c r="C133" s="708"/>
      <c r="D133" s="708"/>
      <c r="E133" s="708"/>
      <c r="F133" s="708"/>
      <c r="G133" s="708"/>
      <c r="H133" s="708"/>
      <c r="I133" s="708"/>
      <c r="J133" s="708"/>
      <c r="K133" s="708"/>
      <c r="L133" s="708"/>
      <c r="M133" s="708"/>
      <c r="N133" s="708"/>
      <c r="O133" s="708"/>
      <c r="P133" s="708"/>
      <c r="Q133" s="708"/>
      <c r="R133" s="708"/>
      <c r="S133" s="708"/>
      <c r="T133" s="708"/>
      <c r="U133" s="708"/>
      <c r="V133" s="708"/>
      <c r="W133" s="708"/>
      <c r="X133" s="708"/>
      <c r="Y133" s="708"/>
      <c r="Z133" s="708"/>
      <c r="AA133" s="708"/>
      <c r="AB133" s="708"/>
      <c r="AC133" s="708"/>
      <c r="AD133" s="708"/>
      <c r="AE133" s="708"/>
      <c r="AF133" s="708"/>
    </row>
    <row r="134" spans="1:32" ht="15.75" customHeight="1">
      <c r="A134" s="708"/>
      <c r="B134" s="708"/>
      <c r="C134" s="708"/>
      <c r="D134" s="708"/>
      <c r="E134" s="708"/>
      <c r="F134" s="708"/>
      <c r="G134" s="708"/>
      <c r="H134" s="708"/>
      <c r="I134" s="708"/>
      <c r="J134" s="708"/>
      <c r="K134" s="708"/>
      <c r="L134" s="708"/>
      <c r="M134" s="708"/>
      <c r="N134" s="708"/>
      <c r="O134" s="708"/>
      <c r="P134" s="708"/>
      <c r="Q134" s="708"/>
      <c r="R134" s="708"/>
      <c r="S134" s="708"/>
      <c r="T134" s="708"/>
      <c r="U134" s="708"/>
      <c r="V134" s="708"/>
      <c r="W134" s="708"/>
      <c r="X134" s="708"/>
      <c r="Y134" s="708"/>
      <c r="Z134" s="708"/>
      <c r="AA134" s="708"/>
      <c r="AB134" s="708"/>
      <c r="AC134" s="708"/>
      <c r="AD134" s="708"/>
      <c r="AE134" s="708"/>
      <c r="AF134" s="708"/>
    </row>
    <row r="135" spans="1:32" ht="15.75" customHeight="1">
      <c r="A135" s="708"/>
      <c r="B135" s="708"/>
      <c r="C135" s="708"/>
      <c r="D135" s="708"/>
      <c r="E135" s="708"/>
      <c r="F135" s="708"/>
      <c r="G135" s="708"/>
      <c r="H135" s="708"/>
      <c r="I135" s="708"/>
      <c r="J135" s="708"/>
      <c r="K135" s="708"/>
      <c r="L135" s="708"/>
      <c r="M135" s="708"/>
      <c r="N135" s="708"/>
      <c r="O135" s="708"/>
      <c r="P135" s="708"/>
      <c r="Q135" s="708"/>
      <c r="R135" s="708"/>
      <c r="S135" s="708"/>
      <c r="T135" s="708"/>
      <c r="U135" s="708"/>
      <c r="V135" s="708"/>
      <c r="W135" s="708"/>
      <c r="X135" s="708"/>
      <c r="Y135" s="708"/>
      <c r="Z135" s="708"/>
      <c r="AA135" s="708"/>
      <c r="AB135" s="708"/>
      <c r="AC135" s="708"/>
      <c r="AD135" s="708"/>
      <c r="AE135" s="708"/>
      <c r="AF135" s="708"/>
    </row>
    <row r="136" spans="1:32" ht="15.75" customHeight="1">
      <c r="A136" s="708"/>
      <c r="B136" s="708"/>
      <c r="C136" s="708"/>
      <c r="D136" s="708"/>
      <c r="E136" s="708"/>
      <c r="F136" s="708"/>
      <c r="G136" s="708"/>
      <c r="H136" s="708"/>
      <c r="I136" s="708"/>
      <c r="J136" s="708"/>
      <c r="K136" s="708"/>
      <c r="L136" s="708"/>
      <c r="M136" s="708"/>
      <c r="N136" s="708"/>
      <c r="O136" s="708"/>
      <c r="P136" s="708"/>
      <c r="Q136" s="708"/>
      <c r="R136" s="708"/>
      <c r="S136" s="708"/>
      <c r="T136" s="708"/>
      <c r="U136" s="708"/>
      <c r="V136" s="708"/>
      <c r="W136" s="708"/>
      <c r="X136" s="708"/>
      <c r="Y136" s="708"/>
      <c r="Z136" s="708"/>
      <c r="AA136" s="708"/>
      <c r="AB136" s="708"/>
      <c r="AC136" s="708"/>
      <c r="AD136" s="708"/>
      <c r="AE136" s="708"/>
      <c r="AF136" s="708"/>
    </row>
    <row r="137" spans="1:32" ht="15.75" customHeight="1">
      <c r="A137" s="708"/>
      <c r="B137" s="708"/>
      <c r="C137" s="708"/>
      <c r="D137" s="708"/>
      <c r="E137" s="708"/>
      <c r="F137" s="708"/>
      <c r="G137" s="708"/>
      <c r="H137" s="708"/>
      <c r="I137" s="708"/>
      <c r="J137" s="708"/>
      <c r="K137" s="708"/>
      <c r="L137" s="708"/>
      <c r="M137" s="708"/>
      <c r="N137" s="708"/>
      <c r="O137" s="708"/>
      <c r="P137" s="708"/>
      <c r="Q137" s="708"/>
      <c r="R137" s="708"/>
      <c r="S137" s="708"/>
      <c r="T137" s="708"/>
      <c r="U137" s="708"/>
      <c r="V137" s="708"/>
      <c r="W137" s="708"/>
      <c r="X137" s="708"/>
      <c r="Y137" s="708"/>
      <c r="Z137" s="708"/>
      <c r="AA137" s="708"/>
      <c r="AB137" s="708"/>
      <c r="AC137" s="708"/>
      <c r="AD137" s="708"/>
      <c r="AE137" s="708"/>
      <c r="AF137" s="708"/>
    </row>
    <row r="138" spans="1:32" ht="15.75" customHeight="1">
      <c r="A138" s="708"/>
      <c r="B138" s="708"/>
      <c r="C138" s="708"/>
      <c r="D138" s="708"/>
      <c r="E138" s="708"/>
      <c r="F138" s="708"/>
      <c r="G138" s="708"/>
      <c r="H138" s="708"/>
      <c r="I138" s="708"/>
      <c r="J138" s="708"/>
      <c r="K138" s="708"/>
      <c r="L138" s="708"/>
      <c r="M138" s="708"/>
      <c r="N138" s="708"/>
      <c r="O138" s="708"/>
      <c r="P138" s="708"/>
      <c r="Q138" s="708"/>
      <c r="R138" s="708"/>
      <c r="S138" s="708"/>
      <c r="T138" s="708"/>
      <c r="U138" s="708"/>
      <c r="V138" s="708"/>
      <c r="W138" s="708"/>
      <c r="X138" s="708"/>
      <c r="Y138" s="708"/>
      <c r="Z138" s="708"/>
      <c r="AA138" s="708"/>
      <c r="AB138" s="708"/>
      <c r="AC138" s="708"/>
      <c r="AD138" s="708"/>
      <c r="AE138" s="708"/>
      <c r="AF138" s="708"/>
    </row>
    <row r="139" spans="1:32" ht="15.75" customHeight="1">
      <c r="A139" s="708"/>
      <c r="B139" s="708"/>
      <c r="C139" s="708"/>
      <c r="D139" s="708"/>
      <c r="E139" s="708"/>
      <c r="F139" s="708"/>
      <c r="G139" s="708"/>
      <c r="H139" s="708"/>
      <c r="I139" s="708"/>
      <c r="J139" s="708"/>
      <c r="K139" s="708"/>
      <c r="L139" s="708"/>
      <c r="M139" s="708"/>
      <c r="N139" s="708"/>
      <c r="O139" s="708"/>
      <c r="P139" s="708"/>
      <c r="Q139" s="708"/>
      <c r="R139" s="708"/>
      <c r="S139" s="708"/>
      <c r="T139" s="708"/>
      <c r="U139" s="708"/>
      <c r="V139" s="708"/>
      <c r="W139" s="708"/>
      <c r="X139" s="708"/>
      <c r="Y139" s="708"/>
      <c r="Z139" s="708"/>
      <c r="AA139" s="708"/>
      <c r="AB139" s="708"/>
      <c r="AC139" s="708"/>
      <c r="AD139" s="708"/>
      <c r="AE139" s="708"/>
      <c r="AF139" s="708"/>
    </row>
    <row r="140" spans="1:32" ht="15.75" customHeight="1">
      <c r="A140" s="708"/>
      <c r="B140" s="708"/>
      <c r="C140" s="708"/>
      <c r="D140" s="708"/>
      <c r="E140" s="708"/>
      <c r="F140" s="708"/>
      <c r="G140" s="708"/>
      <c r="H140" s="708"/>
      <c r="I140" s="708"/>
      <c r="J140" s="708"/>
      <c r="K140" s="708"/>
      <c r="L140" s="708"/>
      <c r="M140" s="708"/>
      <c r="N140" s="708"/>
      <c r="O140" s="708"/>
      <c r="P140" s="708"/>
      <c r="Q140" s="708"/>
      <c r="R140" s="708"/>
      <c r="S140" s="708"/>
      <c r="T140" s="708"/>
      <c r="U140" s="708"/>
      <c r="V140" s="708"/>
      <c r="W140" s="708"/>
      <c r="X140" s="708"/>
      <c r="Y140" s="708"/>
      <c r="Z140" s="708"/>
      <c r="AA140" s="708"/>
      <c r="AB140" s="708"/>
      <c r="AC140" s="708"/>
      <c r="AD140" s="708"/>
      <c r="AE140" s="708"/>
      <c r="AF140" s="708"/>
    </row>
    <row r="141" spans="1:32" ht="15.75" customHeight="1">
      <c r="A141" s="708"/>
      <c r="B141" s="708"/>
      <c r="C141" s="708"/>
      <c r="D141" s="708"/>
      <c r="E141" s="708"/>
      <c r="F141" s="708"/>
      <c r="G141" s="708"/>
      <c r="H141" s="708"/>
      <c r="I141" s="708"/>
      <c r="J141" s="708"/>
      <c r="K141" s="708"/>
      <c r="L141" s="708"/>
      <c r="M141" s="708"/>
      <c r="N141" s="708"/>
      <c r="O141" s="708"/>
      <c r="P141" s="708"/>
      <c r="Q141" s="708"/>
      <c r="R141" s="708"/>
      <c r="S141" s="708"/>
      <c r="T141" s="708"/>
      <c r="U141" s="708"/>
      <c r="V141" s="708"/>
      <c r="W141" s="708"/>
      <c r="X141" s="708"/>
      <c r="Y141" s="708"/>
      <c r="Z141" s="708"/>
      <c r="AA141" s="708"/>
      <c r="AB141" s="708"/>
      <c r="AC141" s="708"/>
      <c r="AD141" s="708"/>
      <c r="AE141" s="708"/>
      <c r="AF141" s="708"/>
    </row>
    <row r="142" spans="1:32" ht="15.75" customHeight="1">
      <c r="A142" s="708"/>
      <c r="B142" s="708"/>
      <c r="C142" s="708"/>
      <c r="D142" s="708"/>
      <c r="E142" s="708"/>
      <c r="F142" s="708"/>
      <c r="G142" s="708"/>
      <c r="H142" s="708"/>
      <c r="I142" s="708"/>
      <c r="J142" s="708"/>
      <c r="K142" s="708"/>
      <c r="L142" s="708"/>
      <c r="M142" s="708"/>
      <c r="N142" s="708"/>
      <c r="O142" s="708"/>
      <c r="P142" s="708"/>
      <c r="Q142" s="708"/>
      <c r="R142" s="708"/>
      <c r="S142" s="708"/>
      <c r="T142" s="708"/>
      <c r="U142" s="708"/>
      <c r="V142" s="708"/>
      <c r="W142" s="708"/>
      <c r="X142" s="708"/>
      <c r="Y142" s="708"/>
      <c r="Z142" s="708"/>
      <c r="AA142" s="708"/>
      <c r="AB142" s="708"/>
      <c r="AC142" s="708"/>
      <c r="AD142" s="708"/>
      <c r="AE142" s="708"/>
      <c r="AF142" s="708"/>
    </row>
    <row r="143" spans="1:32" ht="15.75" customHeight="1">
      <c r="A143" s="708"/>
      <c r="B143" s="708"/>
      <c r="C143" s="708"/>
      <c r="D143" s="708"/>
      <c r="E143" s="708"/>
      <c r="F143" s="708"/>
      <c r="G143" s="708"/>
      <c r="H143" s="708"/>
      <c r="I143" s="708"/>
      <c r="J143" s="708"/>
      <c r="K143" s="708"/>
      <c r="L143" s="708"/>
      <c r="M143" s="708"/>
      <c r="N143" s="708"/>
      <c r="O143" s="708"/>
      <c r="P143" s="708"/>
      <c r="Q143" s="708"/>
      <c r="R143" s="708"/>
      <c r="S143" s="708"/>
      <c r="T143" s="708"/>
      <c r="U143" s="708"/>
      <c r="V143" s="708"/>
      <c r="W143" s="708"/>
      <c r="X143" s="708"/>
      <c r="Y143" s="708"/>
      <c r="Z143" s="708"/>
      <c r="AA143" s="708"/>
      <c r="AB143" s="708"/>
      <c r="AC143" s="708"/>
      <c r="AD143" s="708"/>
      <c r="AE143" s="708"/>
      <c r="AF143" s="708"/>
    </row>
    <row r="144" spans="1:32" ht="15.75" customHeight="1">
      <c r="A144" s="708"/>
      <c r="B144" s="708"/>
      <c r="C144" s="708"/>
      <c r="D144" s="708"/>
      <c r="E144" s="708"/>
      <c r="F144" s="708"/>
      <c r="G144" s="708"/>
      <c r="H144" s="708"/>
      <c r="I144" s="708"/>
      <c r="J144" s="708"/>
      <c r="K144" s="708"/>
      <c r="L144" s="708"/>
      <c r="M144" s="708"/>
      <c r="N144" s="708"/>
      <c r="O144" s="708"/>
      <c r="P144" s="708"/>
      <c r="Q144" s="708"/>
      <c r="R144" s="708"/>
      <c r="S144" s="708"/>
      <c r="T144" s="708"/>
      <c r="U144" s="708"/>
      <c r="V144" s="708"/>
      <c r="W144" s="708"/>
      <c r="X144" s="708"/>
      <c r="Y144" s="708"/>
      <c r="Z144" s="708"/>
      <c r="AA144" s="708"/>
      <c r="AB144" s="708"/>
      <c r="AC144" s="708"/>
      <c r="AD144" s="708"/>
      <c r="AE144" s="708"/>
      <c r="AF144" s="708"/>
    </row>
    <row r="145" spans="1:32" ht="15.75" customHeight="1">
      <c r="A145" s="708"/>
      <c r="B145" s="708"/>
      <c r="C145" s="708"/>
      <c r="D145" s="708"/>
      <c r="E145" s="708"/>
      <c r="F145" s="708"/>
      <c r="G145" s="708"/>
      <c r="H145" s="708"/>
      <c r="I145" s="708"/>
      <c r="J145" s="708"/>
      <c r="K145" s="708"/>
      <c r="L145" s="708"/>
      <c r="M145" s="708"/>
      <c r="N145" s="708"/>
      <c r="O145" s="708"/>
      <c r="P145" s="708"/>
      <c r="Q145" s="708"/>
      <c r="R145" s="708"/>
      <c r="S145" s="708"/>
      <c r="T145" s="708"/>
      <c r="U145" s="708"/>
      <c r="V145" s="708"/>
      <c r="W145" s="708"/>
      <c r="X145" s="708"/>
      <c r="Y145" s="708"/>
      <c r="Z145" s="708"/>
      <c r="AA145" s="708"/>
      <c r="AB145" s="708"/>
      <c r="AC145" s="708"/>
      <c r="AD145" s="708"/>
      <c r="AE145" s="708"/>
      <c r="AF145" s="708"/>
    </row>
    <row r="146" spans="1:32" ht="15.75" customHeight="1">
      <c r="A146" s="708"/>
      <c r="B146" s="708"/>
      <c r="C146" s="708"/>
      <c r="D146" s="708"/>
      <c r="E146" s="708"/>
      <c r="F146" s="708"/>
      <c r="G146" s="708"/>
      <c r="H146" s="708"/>
      <c r="I146" s="708"/>
      <c r="J146" s="708"/>
      <c r="K146" s="708"/>
      <c r="L146" s="708"/>
      <c r="M146" s="708"/>
      <c r="N146" s="708"/>
      <c r="O146" s="708"/>
      <c r="P146" s="708"/>
      <c r="Q146" s="708"/>
      <c r="R146" s="708"/>
      <c r="S146" s="708"/>
      <c r="T146" s="708"/>
      <c r="U146" s="708"/>
      <c r="V146" s="708"/>
      <c r="W146" s="708"/>
      <c r="X146" s="708"/>
      <c r="Y146" s="708"/>
      <c r="Z146" s="708"/>
      <c r="AA146" s="708"/>
      <c r="AB146" s="708"/>
      <c r="AC146" s="708"/>
      <c r="AD146" s="708"/>
      <c r="AE146" s="708"/>
      <c r="AF146" s="708"/>
    </row>
    <row r="147" spans="1:32" ht="15.75" customHeight="1">
      <c r="A147" s="708"/>
      <c r="B147" s="708"/>
      <c r="C147" s="708"/>
      <c r="D147" s="708"/>
      <c r="E147" s="708"/>
      <c r="F147" s="708"/>
      <c r="G147" s="708"/>
      <c r="H147" s="708"/>
      <c r="I147" s="708"/>
      <c r="J147" s="708"/>
      <c r="K147" s="708"/>
      <c r="L147" s="708"/>
      <c r="M147" s="708"/>
      <c r="N147" s="708"/>
      <c r="O147" s="708"/>
      <c r="P147" s="708"/>
      <c r="Q147" s="708"/>
      <c r="R147" s="708"/>
      <c r="S147" s="708"/>
      <c r="T147" s="708"/>
      <c r="U147" s="708"/>
      <c r="V147" s="708"/>
      <c r="W147" s="708"/>
      <c r="X147" s="708"/>
      <c r="Y147" s="708"/>
      <c r="Z147" s="708"/>
      <c r="AA147" s="708"/>
      <c r="AB147" s="708"/>
      <c r="AC147" s="708"/>
      <c r="AD147" s="708"/>
      <c r="AE147" s="708"/>
      <c r="AF147" s="708"/>
    </row>
    <row r="148" spans="1:32" ht="15.75" customHeight="1">
      <c r="A148" s="708"/>
      <c r="B148" s="708"/>
      <c r="C148" s="708"/>
      <c r="D148" s="708"/>
      <c r="E148" s="708"/>
      <c r="F148" s="708"/>
      <c r="G148" s="708"/>
      <c r="H148" s="708"/>
      <c r="I148" s="708"/>
      <c r="J148" s="708"/>
      <c r="K148" s="708"/>
      <c r="L148" s="708"/>
      <c r="M148" s="708"/>
      <c r="N148" s="708"/>
      <c r="O148" s="708"/>
      <c r="P148" s="708"/>
      <c r="Q148" s="708"/>
      <c r="R148" s="708"/>
      <c r="S148" s="708"/>
      <c r="T148" s="708"/>
      <c r="U148" s="708"/>
      <c r="V148" s="708"/>
      <c r="W148" s="708"/>
      <c r="X148" s="708"/>
      <c r="Y148" s="708"/>
      <c r="Z148" s="708"/>
      <c r="AA148" s="708"/>
      <c r="AB148" s="708"/>
      <c r="AC148" s="708"/>
      <c r="AD148" s="708"/>
      <c r="AE148" s="708"/>
      <c r="AF148" s="708"/>
    </row>
    <row r="149" spans="1:32" ht="15.75" customHeight="1">
      <c r="A149" s="708"/>
      <c r="B149" s="708"/>
      <c r="C149" s="708"/>
      <c r="D149" s="708"/>
      <c r="E149" s="708"/>
      <c r="F149" s="708"/>
      <c r="G149" s="708"/>
      <c r="H149" s="708"/>
      <c r="I149" s="708"/>
      <c r="J149" s="708"/>
      <c r="K149" s="708"/>
      <c r="L149" s="708"/>
      <c r="M149" s="708"/>
      <c r="N149" s="708"/>
      <c r="O149" s="708"/>
      <c r="P149" s="708"/>
      <c r="Q149" s="708"/>
      <c r="R149" s="708"/>
      <c r="S149" s="708"/>
      <c r="T149" s="708"/>
      <c r="U149" s="708"/>
      <c r="V149" s="708"/>
      <c r="W149" s="708"/>
      <c r="X149" s="708"/>
      <c r="Y149" s="708"/>
      <c r="Z149" s="708"/>
      <c r="AA149" s="708"/>
      <c r="AB149" s="708"/>
      <c r="AC149" s="708"/>
      <c r="AD149" s="708"/>
      <c r="AE149" s="708"/>
      <c r="AF149" s="708"/>
    </row>
    <row r="150" spans="1:32" ht="15.75" customHeight="1">
      <c r="A150" s="708"/>
      <c r="B150" s="708"/>
      <c r="C150" s="708"/>
      <c r="D150" s="708"/>
      <c r="E150" s="708"/>
      <c r="F150" s="708"/>
      <c r="G150" s="708"/>
      <c r="H150" s="708"/>
      <c r="I150" s="708"/>
      <c r="J150" s="708"/>
      <c r="K150" s="708"/>
      <c r="L150" s="708"/>
      <c r="M150" s="708"/>
      <c r="N150" s="708"/>
      <c r="O150" s="708"/>
      <c r="P150" s="708"/>
      <c r="Q150" s="708"/>
      <c r="R150" s="708"/>
      <c r="S150" s="708"/>
      <c r="T150" s="708"/>
      <c r="U150" s="708"/>
      <c r="V150" s="708"/>
      <c r="W150" s="708"/>
      <c r="X150" s="708"/>
      <c r="Y150" s="708"/>
      <c r="Z150" s="708"/>
      <c r="AA150" s="708"/>
      <c r="AB150" s="708"/>
      <c r="AC150" s="708"/>
      <c r="AD150" s="708"/>
      <c r="AE150" s="708"/>
      <c r="AF150" s="708"/>
    </row>
    <row r="151" spans="1:32" ht="15.75" customHeight="1">
      <c r="A151" s="708"/>
      <c r="B151" s="708"/>
      <c r="C151" s="708"/>
      <c r="D151" s="708"/>
      <c r="E151" s="708"/>
      <c r="F151" s="708"/>
      <c r="G151" s="708"/>
      <c r="H151" s="708"/>
      <c r="I151" s="708"/>
      <c r="J151" s="708"/>
      <c r="K151" s="708"/>
      <c r="L151" s="708"/>
      <c r="M151" s="708"/>
      <c r="N151" s="708"/>
      <c r="O151" s="708"/>
      <c r="P151" s="708"/>
      <c r="Q151" s="708"/>
      <c r="R151" s="708"/>
      <c r="S151" s="708"/>
      <c r="T151" s="708"/>
      <c r="U151" s="708"/>
      <c r="V151" s="708"/>
      <c r="W151" s="708"/>
      <c r="X151" s="708"/>
      <c r="Y151" s="708"/>
      <c r="Z151" s="708"/>
      <c r="AA151" s="708"/>
      <c r="AB151" s="708"/>
      <c r="AC151" s="708"/>
      <c r="AD151" s="708"/>
      <c r="AE151" s="708"/>
      <c r="AF151" s="708"/>
    </row>
    <row r="152" spans="1:32" ht="15.75" customHeight="1">
      <c r="A152" s="708"/>
      <c r="B152" s="708"/>
      <c r="C152" s="708"/>
      <c r="D152" s="708"/>
      <c r="E152" s="708"/>
      <c r="F152" s="708"/>
      <c r="G152" s="708"/>
      <c r="H152" s="708"/>
      <c r="I152" s="708"/>
      <c r="J152" s="708"/>
      <c r="K152" s="708"/>
      <c r="L152" s="708"/>
      <c r="M152" s="708"/>
      <c r="N152" s="708"/>
      <c r="O152" s="708"/>
      <c r="P152" s="708"/>
      <c r="Q152" s="708"/>
      <c r="R152" s="708"/>
      <c r="S152" s="708"/>
      <c r="T152" s="708"/>
      <c r="U152" s="708"/>
      <c r="V152" s="708"/>
      <c r="W152" s="708"/>
      <c r="X152" s="708"/>
      <c r="Y152" s="708"/>
      <c r="Z152" s="708"/>
      <c r="AA152" s="708"/>
      <c r="AB152" s="708"/>
      <c r="AC152" s="708"/>
      <c r="AD152" s="708"/>
      <c r="AE152" s="708"/>
      <c r="AF152" s="708"/>
    </row>
    <row r="153" spans="1:32" ht="15.75" customHeight="1">
      <c r="A153" s="708"/>
      <c r="B153" s="708"/>
      <c r="C153" s="708"/>
      <c r="D153" s="708"/>
      <c r="E153" s="708"/>
      <c r="F153" s="708"/>
      <c r="G153" s="708"/>
      <c r="H153" s="708"/>
      <c r="I153" s="708"/>
      <c r="J153" s="708"/>
      <c r="K153" s="708"/>
      <c r="L153" s="708"/>
      <c r="M153" s="708"/>
      <c r="N153" s="708"/>
      <c r="O153" s="708"/>
      <c r="P153" s="708"/>
      <c r="Q153" s="708"/>
      <c r="R153" s="708"/>
      <c r="S153" s="708"/>
      <c r="T153" s="708"/>
      <c r="U153" s="708"/>
      <c r="V153" s="708"/>
      <c r="W153" s="708"/>
      <c r="X153" s="708"/>
      <c r="Y153" s="708"/>
      <c r="Z153" s="708"/>
      <c r="AA153" s="708"/>
      <c r="AB153" s="708"/>
      <c r="AC153" s="708"/>
      <c r="AD153" s="708"/>
      <c r="AE153" s="708"/>
      <c r="AF153" s="708"/>
    </row>
    <row r="154" spans="1:32" ht="15.75" customHeight="1">
      <c r="A154" s="708"/>
      <c r="B154" s="708"/>
      <c r="C154" s="708"/>
      <c r="D154" s="708"/>
      <c r="E154" s="708"/>
      <c r="F154" s="708"/>
      <c r="G154" s="708"/>
      <c r="H154" s="708"/>
      <c r="I154" s="708"/>
      <c r="J154" s="708"/>
      <c r="K154" s="708"/>
      <c r="L154" s="708"/>
      <c r="M154" s="708"/>
      <c r="N154" s="708"/>
      <c r="O154" s="708"/>
      <c r="P154" s="708"/>
      <c r="Q154" s="708"/>
      <c r="R154" s="708"/>
      <c r="S154" s="708"/>
      <c r="T154" s="708"/>
      <c r="U154" s="708"/>
      <c r="V154" s="708"/>
      <c r="W154" s="708"/>
      <c r="X154" s="708"/>
      <c r="Y154" s="708"/>
      <c r="Z154" s="708"/>
      <c r="AA154" s="708"/>
      <c r="AB154" s="708"/>
      <c r="AC154" s="708"/>
      <c r="AD154" s="708"/>
      <c r="AE154" s="708"/>
      <c r="AF154" s="708"/>
    </row>
    <row r="155" spans="1:32" ht="15.75" customHeight="1">
      <c r="A155" s="708"/>
      <c r="B155" s="708"/>
      <c r="C155" s="708"/>
      <c r="D155" s="708"/>
      <c r="E155" s="708"/>
      <c r="F155" s="708"/>
      <c r="G155" s="708"/>
      <c r="H155" s="708"/>
      <c r="I155" s="708"/>
      <c r="J155" s="708"/>
      <c r="K155" s="708"/>
      <c r="L155" s="708"/>
      <c r="M155" s="708"/>
      <c r="N155" s="708"/>
      <c r="O155" s="708"/>
      <c r="P155" s="708"/>
      <c r="Q155" s="708"/>
      <c r="R155" s="708"/>
      <c r="S155" s="708"/>
      <c r="T155" s="708"/>
      <c r="U155" s="708"/>
      <c r="V155" s="708"/>
      <c r="W155" s="708"/>
      <c r="X155" s="708"/>
      <c r="Y155" s="708"/>
      <c r="Z155" s="708"/>
      <c r="AA155" s="708"/>
      <c r="AB155" s="708"/>
      <c r="AC155" s="708"/>
      <c r="AD155" s="708"/>
      <c r="AE155" s="708"/>
      <c r="AF155" s="708"/>
    </row>
    <row r="156" spans="1:32" ht="15.75" customHeight="1">
      <c r="A156" s="708"/>
      <c r="B156" s="708"/>
      <c r="C156" s="708"/>
      <c r="D156" s="708"/>
      <c r="E156" s="708"/>
      <c r="F156" s="708"/>
      <c r="G156" s="708"/>
      <c r="H156" s="708"/>
      <c r="I156" s="708"/>
      <c r="J156" s="708"/>
      <c r="K156" s="708"/>
      <c r="L156" s="708"/>
      <c r="M156" s="708"/>
      <c r="N156" s="708"/>
      <c r="O156" s="708"/>
      <c r="P156" s="708"/>
      <c r="Q156" s="708"/>
      <c r="R156" s="708"/>
      <c r="S156" s="708"/>
      <c r="T156" s="708"/>
      <c r="U156" s="708"/>
      <c r="V156" s="708"/>
      <c r="W156" s="708"/>
      <c r="X156" s="708"/>
      <c r="Y156" s="708"/>
      <c r="Z156" s="708"/>
      <c r="AA156" s="708"/>
      <c r="AB156" s="708"/>
      <c r="AC156" s="708"/>
      <c r="AD156" s="708"/>
      <c r="AE156" s="708"/>
      <c r="AF156" s="708"/>
    </row>
    <row r="157" spans="1:32" ht="15.75" customHeight="1">
      <c r="A157" s="708"/>
      <c r="B157" s="708"/>
      <c r="C157" s="708"/>
      <c r="D157" s="708"/>
      <c r="E157" s="708"/>
      <c r="F157" s="708"/>
      <c r="G157" s="708"/>
      <c r="H157" s="708"/>
      <c r="I157" s="708"/>
      <c r="J157" s="708"/>
      <c r="K157" s="708"/>
      <c r="L157" s="708"/>
      <c r="M157" s="708"/>
      <c r="N157" s="708"/>
      <c r="O157" s="708"/>
      <c r="P157" s="708"/>
      <c r="Q157" s="708"/>
      <c r="R157" s="708"/>
      <c r="S157" s="708"/>
      <c r="T157" s="708"/>
      <c r="U157" s="708"/>
      <c r="V157" s="708"/>
      <c r="W157" s="708"/>
      <c r="X157" s="708"/>
      <c r="Y157" s="708"/>
      <c r="Z157" s="708"/>
      <c r="AA157" s="708"/>
      <c r="AB157" s="708"/>
      <c r="AC157" s="708"/>
      <c r="AD157" s="708"/>
      <c r="AE157" s="708"/>
      <c r="AF157" s="708"/>
    </row>
    <row r="158" spans="1:32" ht="15.75" customHeight="1">
      <c r="A158" s="708"/>
      <c r="B158" s="708"/>
      <c r="C158" s="708"/>
      <c r="D158" s="708"/>
      <c r="E158" s="708"/>
      <c r="F158" s="708"/>
      <c r="G158" s="708"/>
      <c r="H158" s="708"/>
      <c r="I158" s="708"/>
      <c r="J158" s="708"/>
      <c r="K158" s="708"/>
      <c r="L158" s="708"/>
      <c r="M158" s="708"/>
      <c r="N158" s="708"/>
      <c r="O158" s="708"/>
      <c r="P158" s="708"/>
      <c r="Q158" s="708"/>
      <c r="R158" s="708"/>
      <c r="S158" s="708"/>
      <c r="T158" s="708"/>
      <c r="U158" s="708"/>
      <c r="V158" s="708"/>
      <c r="W158" s="708"/>
      <c r="X158" s="708"/>
      <c r="Y158" s="708"/>
      <c r="Z158" s="708"/>
      <c r="AA158" s="708"/>
      <c r="AB158" s="708"/>
      <c r="AC158" s="708"/>
      <c r="AD158" s="708"/>
      <c r="AE158" s="708"/>
      <c r="AF158" s="708"/>
    </row>
    <row r="159" spans="1:32" ht="15.75" customHeight="1">
      <c r="A159" s="708"/>
      <c r="B159" s="708"/>
      <c r="C159" s="708"/>
      <c r="D159" s="708"/>
      <c r="E159" s="708"/>
      <c r="F159" s="708"/>
      <c r="G159" s="708"/>
      <c r="H159" s="708"/>
      <c r="I159" s="708"/>
      <c r="J159" s="708"/>
      <c r="K159" s="708"/>
      <c r="L159" s="708"/>
      <c r="M159" s="708"/>
      <c r="N159" s="708"/>
      <c r="O159" s="708"/>
      <c r="P159" s="708"/>
      <c r="Q159" s="708"/>
      <c r="R159" s="708"/>
      <c r="S159" s="708"/>
      <c r="T159" s="708"/>
      <c r="U159" s="708"/>
      <c r="V159" s="708"/>
      <c r="W159" s="708"/>
      <c r="X159" s="708"/>
      <c r="Y159" s="708"/>
      <c r="Z159" s="708"/>
      <c r="AA159" s="708"/>
      <c r="AB159" s="708"/>
      <c r="AC159" s="708"/>
      <c r="AD159" s="708"/>
      <c r="AE159" s="708"/>
      <c r="AF159" s="708"/>
    </row>
    <row r="160" spans="1:32" ht="15.75" customHeight="1">
      <c r="A160" s="708"/>
      <c r="B160" s="708"/>
      <c r="C160" s="708"/>
      <c r="D160" s="708"/>
      <c r="E160" s="708"/>
      <c r="F160" s="708"/>
      <c r="G160" s="708"/>
      <c r="H160" s="708"/>
      <c r="I160" s="708"/>
      <c r="J160" s="708"/>
      <c r="K160" s="708"/>
      <c r="L160" s="708"/>
      <c r="M160" s="708"/>
      <c r="N160" s="708"/>
      <c r="O160" s="708"/>
      <c r="P160" s="708"/>
      <c r="Q160" s="708"/>
      <c r="R160" s="708"/>
      <c r="S160" s="708"/>
      <c r="T160" s="708"/>
      <c r="U160" s="708"/>
      <c r="V160" s="708"/>
      <c r="W160" s="708"/>
      <c r="X160" s="708"/>
      <c r="Y160" s="708"/>
      <c r="Z160" s="708"/>
      <c r="AA160" s="708"/>
      <c r="AB160" s="708"/>
      <c r="AC160" s="708"/>
      <c r="AD160" s="708"/>
      <c r="AE160" s="708"/>
      <c r="AF160" s="708"/>
    </row>
    <row r="161" spans="1:32" ht="15.75" customHeight="1">
      <c r="A161" s="708"/>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c r="AA161" s="708"/>
      <c r="AB161" s="708"/>
      <c r="AC161" s="708"/>
      <c r="AD161" s="708"/>
      <c r="AE161" s="708"/>
      <c r="AF161" s="708"/>
    </row>
    <row r="162" spans="1:32" ht="15.75" customHeight="1">
      <c r="A162" s="708"/>
      <c r="B162" s="708"/>
      <c r="C162" s="708"/>
      <c r="D162" s="708"/>
      <c r="E162" s="708"/>
      <c r="F162" s="708"/>
      <c r="G162" s="708"/>
      <c r="H162" s="708"/>
      <c r="I162" s="708"/>
      <c r="J162" s="708"/>
      <c r="K162" s="708"/>
      <c r="L162" s="708"/>
      <c r="M162" s="708"/>
      <c r="N162" s="708"/>
      <c r="O162" s="708"/>
      <c r="P162" s="708"/>
      <c r="Q162" s="708"/>
      <c r="R162" s="708"/>
      <c r="S162" s="708"/>
      <c r="T162" s="708"/>
      <c r="U162" s="708"/>
      <c r="V162" s="708"/>
      <c r="W162" s="708"/>
      <c r="X162" s="708"/>
      <c r="Y162" s="708"/>
      <c r="Z162" s="708"/>
      <c r="AA162" s="708"/>
      <c r="AB162" s="708"/>
      <c r="AC162" s="708"/>
      <c r="AD162" s="708"/>
      <c r="AE162" s="708"/>
      <c r="AF162" s="708"/>
    </row>
    <row r="163" spans="1:32" ht="15.75" customHeight="1">
      <c r="A163" s="708"/>
      <c r="B163" s="708"/>
      <c r="C163" s="708"/>
      <c r="D163" s="708"/>
      <c r="E163" s="708"/>
      <c r="F163" s="708"/>
      <c r="G163" s="708"/>
      <c r="H163" s="708"/>
      <c r="I163" s="708"/>
      <c r="J163" s="708"/>
      <c r="K163" s="708"/>
      <c r="L163" s="708"/>
      <c r="M163" s="708"/>
      <c r="N163" s="708"/>
      <c r="O163" s="708"/>
      <c r="P163" s="708"/>
      <c r="Q163" s="708"/>
      <c r="R163" s="708"/>
      <c r="S163" s="708"/>
      <c r="T163" s="708"/>
      <c r="U163" s="708"/>
      <c r="V163" s="708"/>
      <c r="W163" s="708"/>
      <c r="X163" s="708"/>
      <c r="Y163" s="708"/>
      <c r="Z163" s="708"/>
      <c r="AA163" s="708"/>
      <c r="AB163" s="708"/>
      <c r="AC163" s="708"/>
      <c r="AD163" s="708"/>
      <c r="AE163" s="708"/>
      <c r="AF163" s="708"/>
    </row>
    <row r="164" spans="1:32" ht="15.75" customHeight="1">
      <c r="A164" s="708"/>
      <c r="B164" s="708"/>
      <c r="C164" s="708"/>
      <c r="D164" s="708"/>
      <c r="E164" s="708"/>
      <c r="F164" s="708"/>
      <c r="G164" s="708"/>
      <c r="H164" s="708"/>
      <c r="I164" s="708"/>
      <c r="J164" s="708"/>
      <c r="K164" s="708"/>
      <c r="L164" s="708"/>
      <c r="M164" s="708"/>
      <c r="N164" s="708"/>
      <c r="O164" s="708"/>
      <c r="P164" s="708"/>
      <c r="Q164" s="708"/>
      <c r="R164" s="708"/>
      <c r="S164" s="708"/>
      <c r="T164" s="708"/>
      <c r="U164" s="708"/>
      <c r="V164" s="708"/>
      <c r="W164" s="708"/>
      <c r="X164" s="708"/>
      <c r="Y164" s="708"/>
      <c r="Z164" s="708"/>
      <c r="AA164" s="708"/>
      <c r="AB164" s="708"/>
      <c r="AC164" s="708"/>
      <c r="AD164" s="708"/>
      <c r="AE164" s="708"/>
      <c r="AF164" s="708"/>
    </row>
    <row r="165" spans="1:32" ht="15.75" customHeight="1">
      <c r="A165" s="708"/>
      <c r="B165" s="708"/>
      <c r="C165" s="708"/>
      <c r="D165" s="708"/>
      <c r="E165" s="708"/>
      <c r="F165" s="708"/>
      <c r="G165" s="708"/>
      <c r="H165" s="708"/>
      <c r="I165" s="708"/>
      <c r="J165" s="708"/>
      <c r="K165" s="708"/>
      <c r="L165" s="708"/>
      <c r="M165" s="708"/>
      <c r="N165" s="708"/>
      <c r="O165" s="708"/>
      <c r="P165" s="708"/>
      <c r="Q165" s="708"/>
      <c r="R165" s="708"/>
      <c r="S165" s="708"/>
      <c r="T165" s="708"/>
      <c r="U165" s="708"/>
      <c r="V165" s="708"/>
      <c r="W165" s="708"/>
      <c r="X165" s="708"/>
      <c r="Y165" s="708"/>
      <c r="Z165" s="708"/>
      <c r="AA165" s="708"/>
      <c r="AB165" s="708"/>
      <c r="AC165" s="708"/>
      <c r="AD165" s="708"/>
      <c r="AE165" s="708"/>
      <c r="AF165" s="708"/>
    </row>
    <row r="166" spans="1:32" ht="15.75" customHeight="1">
      <c r="A166" s="708"/>
      <c r="B166" s="708"/>
      <c r="C166" s="708"/>
      <c r="D166" s="708"/>
      <c r="E166" s="708"/>
      <c r="F166" s="708"/>
      <c r="G166" s="708"/>
      <c r="H166" s="708"/>
      <c r="I166" s="708"/>
      <c r="J166" s="708"/>
      <c r="K166" s="708"/>
      <c r="L166" s="708"/>
      <c r="M166" s="708"/>
      <c r="N166" s="708"/>
      <c r="O166" s="708"/>
      <c r="P166" s="708"/>
      <c r="Q166" s="708"/>
      <c r="R166" s="708"/>
      <c r="S166" s="708"/>
      <c r="T166" s="708"/>
      <c r="U166" s="708"/>
      <c r="V166" s="708"/>
      <c r="W166" s="708"/>
      <c r="X166" s="708"/>
      <c r="Y166" s="708"/>
      <c r="Z166" s="708"/>
      <c r="AA166" s="708"/>
      <c r="AB166" s="708"/>
      <c r="AC166" s="708"/>
      <c r="AD166" s="708"/>
      <c r="AE166" s="708"/>
      <c r="AF166" s="708"/>
    </row>
    <row r="167" spans="1:32" ht="15.75" customHeight="1">
      <c r="A167" s="708"/>
      <c r="B167" s="708"/>
      <c r="C167" s="708"/>
      <c r="D167" s="708"/>
      <c r="E167" s="708"/>
      <c r="F167" s="708"/>
      <c r="G167" s="708"/>
      <c r="H167" s="708"/>
      <c r="I167" s="708"/>
      <c r="J167" s="708"/>
      <c r="K167" s="708"/>
      <c r="L167" s="708"/>
      <c r="M167" s="708"/>
      <c r="N167" s="708"/>
      <c r="O167" s="708"/>
      <c r="P167" s="708"/>
      <c r="Q167" s="708"/>
      <c r="R167" s="708"/>
      <c r="S167" s="708"/>
      <c r="T167" s="708"/>
      <c r="U167" s="708"/>
      <c r="V167" s="708"/>
      <c r="W167" s="708"/>
      <c r="X167" s="708"/>
      <c r="Y167" s="708"/>
      <c r="Z167" s="708"/>
      <c r="AA167" s="708"/>
      <c r="AB167" s="708"/>
      <c r="AC167" s="708"/>
      <c r="AD167" s="708"/>
      <c r="AE167" s="708"/>
      <c r="AF167" s="708"/>
    </row>
    <row r="168" spans="1:32" ht="15.75" customHeight="1">
      <c r="A168" s="708"/>
      <c r="B168" s="708"/>
      <c r="C168" s="708"/>
      <c r="D168" s="708"/>
      <c r="E168" s="708"/>
      <c r="F168" s="708"/>
      <c r="G168" s="708"/>
      <c r="H168" s="708"/>
      <c r="I168" s="708"/>
      <c r="J168" s="708"/>
      <c r="K168" s="708"/>
      <c r="L168" s="708"/>
      <c r="M168" s="708"/>
      <c r="N168" s="708"/>
      <c r="O168" s="708"/>
      <c r="P168" s="708"/>
      <c r="Q168" s="708"/>
      <c r="R168" s="708"/>
      <c r="S168" s="708"/>
      <c r="T168" s="708"/>
      <c r="U168" s="708"/>
      <c r="V168" s="708"/>
      <c r="W168" s="708"/>
      <c r="X168" s="708"/>
      <c r="Y168" s="708"/>
      <c r="Z168" s="708"/>
      <c r="AA168" s="708"/>
      <c r="AB168" s="708"/>
      <c r="AC168" s="708"/>
      <c r="AD168" s="708"/>
      <c r="AE168" s="708"/>
      <c r="AF168" s="708"/>
    </row>
    <row r="169" spans="1:32" ht="15.75" customHeight="1">
      <c r="A169" s="708"/>
      <c r="B169" s="708"/>
      <c r="C169" s="708"/>
      <c r="D169" s="708"/>
      <c r="E169" s="708"/>
      <c r="F169" s="708"/>
      <c r="G169" s="708"/>
      <c r="H169" s="708"/>
      <c r="I169" s="708"/>
      <c r="J169" s="708"/>
      <c r="K169" s="708"/>
      <c r="L169" s="708"/>
      <c r="M169" s="708"/>
      <c r="N169" s="708"/>
      <c r="O169" s="708"/>
      <c r="P169" s="708"/>
      <c r="Q169" s="708"/>
      <c r="R169" s="708"/>
      <c r="S169" s="708"/>
      <c r="T169" s="708"/>
      <c r="U169" s="708"/>
      <c r="V169" s="708"/>
      <c r="W169" s="708"/>
      <c r="X169" s="708"/>
      <c r="Y169" s="708"/>
      <c r="Z169" s="708"/>
      <c r="AA169" s="708"/>
      <c r="AB169" s="708"/>
      <c r="AC169" s="708"/>
      <c r="AD169" s="708"/>
      <c r="AE169" s="708"/>
      <c r="AF169" s="708"/>
    </row>
    <row r="170" spans="1:32" ht="15.75" customHeight="1">
      <c r="A170" s="708"/>
      <c r="B170" s="708"/>
      <c r="C170" s="708"/>
      <c r="D170" s="708"/>
      <c r="E170" s="708"/>
      <c r="F170" s="708"/>
      <c r="G170" s="708"/>
      <c r="H170" s="708"/>
      <c r="I170" s="708"/>
      <c r="J170" s="708"/>
      <c r="K170" s="708"/>
      <c r="L170" s="708"/>
      <c r="M170" s="708"/>
      <c r="N170" s="708"/>
      <c r="O170" s="708"/>
      <c r="P170" s="708"/>
      <c r="Q170" s="708"/>
      <c r="R170" s="708"/>
      <c r="S170" s="708"/>
      <c r="T170" s="708"/>
      <c r="U170" s="708"/>
      <c r="V170" s="708"/>
      <c r="W170" s="708"/>
      <c r="X170" s="708"/>
      <c r="Y170" s="708"/>
      <c r="Z170" s="708"/>
      <c r="AA170" s="708"/>
      <c r="AB170" s="708"/>
      <c r="AC170" s="708"/>
      <c r="AD170" s="708"/>
      <c r="AE170" s="708"/>
      <c r="AF170" s="708"/>
    </row>
    <row r="171" spans="1:32" ht="15.75" customHeight="1">
      <c r="A171" s="708"/>
      <c r="B171" s="708"/>
      <c r="C171" s="708"/>
      <c r="D171" s="708"/>
      <c r="E171" s="708"/>
      <c r="F171" s="708"/>
      <c r="G171" s="708"/>
      <c r="H171" s="708"/>
      <c r="I171" s="708"/>
      <c r="J171" s="708"/>
      <c r="K171" s="708"/>
      <c r="L171" s="708"/>
      <c r="M171" s="708"/>
      <c r="N171" s="708"/>
      <c r="O171" s="708"/>
      <c r="P171" s="708"/>
      <c r="Q171" s="708"/>
      <c r="R171" s="708"/>
      <c r="S171" s="708"/>
      <c r="T171" s="708"/>
      <c r="U171" s="708"/>
      <c r="V171" s="708"/>
      <c r="W171" s="708"/>
      <c r="X171" s="708"/>
      <c r="Y171" s="708"/>
      <c r="Z171" s="708"/>
      <c r="AA171" s="708"/>
      <c r="AB171" s="708"/>
      <c r="AC171" s="708"/>
      <c r="AD171" s="708"/>
      <c r="AE171" s="708"/>
      <c r="AF171" s="708"/>
    </row>
    <row r="172" spans="1:32" ht="15.75" customHeight="1">
      <c r="A172" s="708"/>
      <c r="B172" s="708"/>
      <c r="C172" s="708"/>
      <c r="D172" s="708"/>
      <c r="E172" s="708"/>
      <c r="F172" s="708"/>
      <c r="G172" s="708"/>
      <c r="H172" s="708"/>
      <c r="I172" s="708"/>
      <c r="J172" s="708"/>
      <c r="K172" s="708"/>
      <c r="L172" s="708"/>
      <c r="M172" s="708"/>
      <c r="N172" s="708"/>
      <c r="O172" s="708"/>
      <c r="P172" s="708"/>
      <c r="Q172" s="708"/>
      <c r="R172" s="708"/>
      <c r="S172" s="708"/>
      <c r="T172" s="708"/>
      <c r="U172" s="708"/>
      <c r="V172" s="708"/>
      <c r="W172" s="708"/>
      <c r="X172" s="708"/>
      <c r="Y172" s="708"/>
      <c r="Z172" s="708"/>
      <c r="AA172" s="708"/>
      <c r="AB172" s="708"/>
      <c r="AC172" s="708"/>
      <c r="AD172" s="708"/>
      <c r="AE172" s="708"/>
      <c r="AF172" s="708"/>
    </row>
    <row r="173" spans="1:32" ht="15.75" customHeight="1">
      <c r="A173" s="708"/>
      <c r="B173" s="708"/>
      <c r="C173" s="708"/>
      <c r="D173" s="708"/>
      <c r="E173" s="708"/>
      <c r="F173" s="708"/>
      <c r="G173" s="708"/>
      <c r="H173" s="708"/>
      <c r="I173" s="708"/>
      <c r="J173" s="708"/>
      <c r="K173" s="708"/>
      <c r="L173" s="708"/>
      <c r="M173" s="708"/>
      <c r="N173" s="708"/>
      <c r="O173" s="708"/>
      <c r="P173" s="708"/>
      <c r="Q173" s="708"/>
      <c r="R173" s="708"/>
      <c r="S173" s="708"/>
      <c r="T173" s="708"/>
      <c r="U173" s="708"/>
      <c r="V173" s="708"/>
      <c r="W173" s="708"/>
      <c r="X173" s="708"/>
      <c r="Y173" s="708"/>
      <c r="Z173" s="708"/>
      <c r="AA173" s="708"/>
      <c r="AB173" s="708"/>
      <c r="AC173" s="708"/>
      <c r="AD173" s="708"/>
      <c r="AE173" s="708"/>
      <c r="AF173" s="708"/>
    </row>
    <row r="174" spans="1:32" ht="15.75" customHeight="1">
      <c r="A174" s="708"/>
      <c r="B174" s="708"/>
      <c r="C174" s="708"/>
      <c r="D174" s="708"/>
      <c r="E174" s="708"/>
      <c r="F174" s="708"/>
      <c r="G174" s="708"/>
      <c r="H174" s="708"/>
      <c r="I174" s="708"/>
      <c r="J174" s="708"/>
      <c r="K174" s="708"/>
      <c r="L174" s="708"/>
      <c r="M174" s="708"/>
      <c r="N174" s="708"/>
      <c r="O174" s="708"/>
      <c r="P174" s="708"/>
      <c r="Q174" s="708"/>
      <c r="R174" s="708"/>
      <c r="S174" s="708"/>
      <c r="T174" s="708"/>
      <c r="U174" s="708"/>
      <c r="V174" s="708"/>
      <c r="W174" s="708"/>
      <c r="X174" s="708"/>
      <c r="Y174" s="708"/>
      <c r="Z174" s="708"/>
      <c r="AA174" s="708"/>
      <c r="AB174" s="708"/>
      <c r="AC174" s="708"/>
      <c r="AD174" s="708"/>
      <c r="AE174" s="708"/>
      <c r="AF174" s="708"/>
    </row>
    <row r="175" spans="1:32" ht="15.75" customHeight="1">
      <c r="A175" s="708"/>
      <c r="B175" s="708"/>
      <c r="C175" s="708"/>
      <c r="D175" s="708"/>
      <c r="E175" s="708"/>
      <c r="F175" s="708"/>
      <c r="G175" s="708"/>
      <c r="H175" s="708"/>
      <c r="I175" s="708"/>
      <c r="J175" s="708"/>
      <c r="K175" s="708"/>
      <c r="L175" s="708"/>
      <c r="M175" s="708"/>
      <c r="N175" s="708"/>
      <c r="O175" s="708"/>
      <c r="P175" s="708"/>
      <c r="Q175" s="708"/>
      <c r="R175" s="708"/>
      <c r="S175" s="708"/>
      <c r="T175" s="708"/>
      <c r="U175" s="708"/>
      <c r="V175" s="708"/>
      <c r="W175" s="708"/>
      <c r="X175" s="708"/>
      <c r="Y175" s="708"/>
      <c r="Z175" s="708"/>
      <c r="AA175" s="708"/>
      <c r="AB175" s="708"/>
      <c r="AC175" s="708"/>
      <c r="AD175" s="708"/>
      <c r="AE175" s="708"/>
      <c r="AF175" s="708"/>
    </row>
    <row r="176" spans="1:32" ht="15.75" customHeight="1">
      <c r="A176" s="708"/>
      <c r="B176" s="708"/>
      <c r="C176" s="708"/>
      <c r="D176" s="708"/>
      <c r="E176" s="708"/>
      <c r="F176" s="708"/>
      <c r="G176" s="708"/>
      <c r="H176" s="708"/>
      <c r="I176" s="708"/>
      <c r="J176" s="708"/>
      <c r="K176" s="708"/>
      <c r="L176" s="708"/>
      <c r="M176" s="708"/>
      <c r="N176" s="708"/>
      <c r="O176" s="708"/>
      <c r="P176" s="708"/>
      <c r="Q176" s="708"/>
      <c r="R176" s="708"/>
      <c r="S176" s="708"/>
      <c r="T176" s="708"/>
      <c r="U176" s="708"/>
      <c r="V176" s="708"/>
      <c r="W176" s="708"/>
      <c r="X176" s="708"/>
      <c r="Y176" s="708"/>
      <c r="Z176" s="708"/>
      <c r="AA176" s="708"/>
      <c r="AB176" s="708"/>
      <c r="AC176" s="708"/>
      <c r="AD176" s="708"/>
      <c r="AE176" s="708"/>
      <c r="AF176" s="708"/>
    </row>
    <row r="177" spans="1:32" ht="15.75" customHeight="1">
      <c r="A177" s="708"/>
      <c r="B177" s="708"/>
      <c r="C177" s="708"/>
      <c r="D177" s="708"/>
      <c r="E177" s="708"/>
      <c r="F177" s="708"/>
      <c r="G177" s="708"/>
      <c r="H177" s="708"/>
      <c r="I177" s="708"/>
      <c r="J177" s="708"/>
      <c r="K177" s="708"/>
      <c r="L177" s="708"/>
      <c r="M177" s="708"/>
      <c r="N177" s="708"/>
      <c r="O177" s="708"/>
      <c r="P177" s="708"/>
      <c r="Q177" s="708"/>
      <c r="R177" s="708"/>
      <c r="S177" s="708"/>
      <c r="T177" s="708"/>
      <c r="U177" s="708"/>
      <c r="V177" s="708"/>
      <c r="W177" s="708"/>
      <c r="X177" s="708"/>
      <c r="Y177" s="708"/>
      <c r="Z177" s="708"/>
      <c r="AA177" s="708"/>
      <c r="AB177" s="708"/>
      <c r="AC177" s="708"/>
      <c r="AD177" s="708"/>
      <c r="AE177" s="708"/>
      <c r="AF177" s="708"/>
    </row>
    <row r="178" spans="1:32" ht="15.75" customHeight="1">
      <c r="A178" s="708"/>
      <c r="B178" s="708"/>
      <c r="C178" s="708"/>
      <c r="D178" s="708"/>
      <c r="E178" s="708"/>
      <c r="F178" s="708"/>
      <c r="G178" s="708"/>
      <c r="H178" s="708"/>
      <c r="I178" s="708"/>
      <c r="J178" s="708"/>
      <c r="K178" s="708"/>
      <c r="L178" s="708"/>
      <c r="M178" s="708"/>
      <c r="N178" s="708"/>
      <c r="O178" s="708"/>
      <c r="P178" s="708"/>
      <c r="Q178" s="708"/>
      <c r="R178" s="708"/>
      <c r="S178" s="708"/>
      <c r="T178" s="708"/>
      <c r="U178" s="708"/>
      <c r="V178" s="708"/>
      <c r="W178" s="708"/>
      <c r="X178" s="708"/>
      <c r="Y178" s="708"/>
      <c r="Z178" s="708"/>
      <c r="AA178" s="708"/>
      <c r="AB178" s="708"/>
      <c r="AC178" s="708"/>
      <c r="AD178" s="708"/>
      <c r="AE178" s="708"/>
      <c r="AF178" s="708"/>
    </row>
    <row r="179" spans="1:32" ht="15.75" customHeight="1">
      <c r="A179" s="708"/>
      <c r="B179" s="708"/>
      <c r="C179" s="708"/>
      <c r="D179" s="708"/>
      <c r="E179" s="708"/>
      <c r="F179" s="708"/>
      <c r="G179" s="708"/>
      <c r="H179" s="708"/>
      <c r="I179" s="708"/>
      <c r="J179" s="708"/>
      <c r="K179" s="708"/>
      <c r="L179" s="708"/>
      <c r="M179" s="708"/>
      <c r="N179" s="708"/>
      <c r="O179" s="708"/>
      <c r="P179" s="708"/>
      <c r="Q179" s="708"/>
      <c r="R179" s="708"/>
      <c r="S179" s="708"/>
      <c r="T179" s="708"/>
      <c r="U179" s="708"/>
      <c r="V179" s="708"/>
      <c r="W179" s="708"/>
      <c r="X179" s="708"/>
      <c r="Y179" s="708"/>
      <c r="Z179" s="708"/>
      <c r="AA179" s="708"/>
      <c r="AB179" s="708"/>
      <c r="AC179" s="708"/>
      <c r="AD179" s="708"/>
      <c r="AE179" s="708"/>
      <c r="AF179" s="708"/>
    </row>
    <row r="180" spans="1:32" ht="15.75" customHeight="1">
      <c r="A180" s="708"/>
      <c r="B180" s="708"/>
      <c r="C180" s="708"/>
      <c r="D180" s="708"/>
      <c r="E180" s="708"/>
      <c r="F180" s="708"/>
      <c r="G180" s="708"/>
      <c r="H180" s="708"/>
      <c r="I180" s="708"/>
      <c r="J180" s="708"/>
      <c r="K180" s="708"/>
      <c r="L180" s="708"/>
      <c r="M180" s="708"/>
      <c r="N180" s="708"/>
      <c r="O180" s="708"/>
      <c r="P180" s="708"/>
      <c r="Q180" s="708"/>
      <c r="R180" s="708"/>
      <c r="S180" s="708"/>
      <c r="T180" s="708"/>
      <c r="U180" s="708"/>
      <c r="V180" s="708"/>
      <c r="W180" s="708"/>
      <c r="X180" s="708"/>
      <c r="Y180" s="708"/>
      <c r="Z180" s="708"/>
      <c r="AA180" s="708"/>
      <c r="AB180" s="708"/>
      <c r="AC180" s="708"/>
      <c r="AD180" s="708"/>
      <c r="AE180" s="708"/>
      <c r="AF180" s="708"/>
    </row>
    <row r="181" spans="1:32" ht="15.75" customHeight="1">
      <c r="A181" s="708"/>
      <c r="B181" s="708"/>
      <c r="C181" s="708"/>
      <c r="D181" s="708"/>
      <c r="E181" s="708"/>
      <c r="F181" s="708"/>
      <c r="G181" s="708"/>
      <c r="H181" s="708"/>
      <c r="I181" s="708"/>
      <c r="J181" s="708"/>
      <c r="K181" s="708"/>
      <c r="L181" s="708"/>
      <c r="M181" s="708"/>
      <c r="N181" s="708"/>
      <c r="O181" s="708"/>
      <c r="P181" s="708"/>
      <c r="Q181" s="708"/>
      <c r="R181" s="708"/>
      <c r="S181" s="708"/>
      <c r="T181" s="708"/>
      <c r="U181" s="708"/>
      <c r="V181" s="708"/>
      <c r="W181" s="708"/>
      <c r="X181" s="708"/>
      <c r="Y181" s="708"/>
      <c r="Z181" s="708"/>
      <c r="AA181" s="708"/>
      <c r="AB181" s="708"/>
      <c r="AC181" s="708"/>
      <c r="AD181" s="708"/>
      <c r="AE181" s="708"/>
      <c r="AF181" s="708"/>
    </row>
    <row r="182" spans="1:32" ht="15.75" customHeight="1">
      <c r="A182" s="708"/>
      <c r="B182" s="708"/>
      <c r="C182" s="708"/>
      <c r="D182" s="708"/>
      <c r="E182" s="708"/>
      <c r="F182" s="708"/>
      <c r="G182" s="708"/>
      <c r="H182" s="708"/>
      <c r="I182" s="708"/>
      <c r="J182" s="708"/>
      <c r="K182" s="708"/>
      <c r="L182" s="708"/>
      <c r="M182" s="708"/>
      <c r="N182" s="708"/>
      <c r="O182" s="708"/>
      <c r="P182" s="708"/>
      <c r="Q182" s="708"/>
      <c r="R182" s="708"/>
      <c r="S182" s="708"/>
      <c r="T182" s="708"/>
      <c r="U182" s="708"/>
      <c r="V182" s="708"/>
      <c r="W182" s="708"/>
      <c r="X182" s="708"/>
      <c r="Y182" s="708"/>
      <c r="Z182" s="708"/>
      <c r="AA182" s="708"/>
      <c r="AB182" s="708"/>
      <c r="AC182" s="708"/>
      <c r="AD182" s="708"/>
      <c r="AE182" s="708"/>
      <c r="AF182" s="708"/>
    </row>
    <row r="183" spans="1:32" ht="15.75" customHeight="1">
      <c r="A183" s="708"/>
      <c r="B183" s="708"/>
      <c r="C183" s="708"/>
      <c r="D183" s="708"/>
      <c r="E183" s="708"/>
      <c r="F183" s="708"/>
      <c r="G183" s="708"/>
      <c r="H183" s="708"/>
      <c r="I183" s="708"/>
      <c r="J183" s="708"/>
      <c r="K183" s="708"/>
      <c r="L183" s="708"/>
      <c r="M183" s="708"/>
      <c r="N183" s="708"/>
      <c r="O183" s="708"/>
      <c r="P183" s="708"/>
      <c r="Q183" s="708"/>
      <c r="R183" s="708"/>
      <c r="S183" s="708"/>
      <c r="T183" s="708"/>
      <c r="U183" s="708"/>
      <c r="V183" s="708"/>
      <c r="W183" s="708"/>
      <c r="X183" s="708"/>
      <c r="Y183" s="708"/>
      <c r="Z183" s="708"/>
      <c r="AA183" s="708"/>
      <c r="AB183" s="708"/>
      <c r="AC183" s="708"/>
      <c r="AD183" s="708"/>
      <c r="AE183" s="708"/>
      <c r="AF183" s="708"/>
    </row>
    <row r="184" spans="1:32" ht="15.75" customHeight="1">
      <c r="A184" s="708"/>
      <c r="B184" s="708"/>
      <c r="C184" s="708"/>
      <c r="D184" s="708"/>
      <c r="E184" s="708"/>
      <c r="F184" s="708"/>
      <c r="G184" s="708"/>
      <c r="H184" s="708"/>
      <c r="I184" s="708"/>
      <c r="J184" s="708"/>
      <c r="K184" s="708"/>
      <c r="L184" s="708"/>
      <c r="M184" s="708"/>
      <c r="N184" s="708"/>
      <c r="O184" s="708"/>
      <c r="P184" s="708"/>
      <c r="Q184" s="708"/>
      <c r="R184" s="708"/>
      <c r="S184" s="708"/>
      <c r="T184" s="708"/>
      <c r="U184" s="708"/>
      <c r="V184" s="708"/>
      <c r="W184" s="708"/>
      <c r="X184" s="708"/>
      <c r="Y184" s="708"/>
      <c r="Z184" s="708"/>
      <c r="AA184" s="708"/>
      <c r="AB184" s="708"/>
      <c r="AC184" s="708"/>
      <c r="AD184" s="708"/>
      <c r="AE184" s="708"/>
      <c r="AF184" s="708"/>
    </row>
    <row r="185" spans="1:32" ht="15.75" customHeight="1">
      <c r="A185" s="708"/>
      <c r="B185" s="708"/>
      <c r="C185" s="708"/>
      <c r="D185" s="708"/>
      <c r="E185" s="708"/>
      <c r="F185" s="708"/>
      <c r="G185" s="708"/>
      <c r="H185" s="708"/>
      <c r="I185" s="708"/>
      <c r="J185" s="708"/>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row>
    <row r="186" spans="1:32" ht="15.75" customHeight="1">
      <c r="A186" s="708"/>
      <c r="B186" s="708"/>
      <c r="C186" s="708"/>
      <c r="D186" s="708"/>
      <c r="E186" s="708"/>
      <c r="F186" s="708"/>
      <c r="G186" s="708"/>
      <c r="H186" s="708"/>
      <c r="I186" s="708"/>
      <c r="J186" s="708"/>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row>
    <row r="187" spans="1:32" ht="15.75" customHeight="1">
      <c r="A187" s="708"/>
      <c r="B187" s="708"/>
      <c r="C187" s="708"/>
      <c r="D187" s="708"/>
      <c r="E187" s="708"/>
      <c r="F187" s="708"/>
      <c r="G187" s="708"/>
      <c r="H187" s="708"/>
      <c r="I187" s="708"/>
      <c r="J187" s="708"/>
      <c r="K187" s="708"/>
      <c r="L187" s="708"/>
      <c r="M187" s="708"/>
      <c r="N187" s="708"/>
      <c r="O187" s="708"/>
      <c r="P187" s="708"/>
      <c r="Q187" s="708"/>
      <c r="R187" s="708"/>
      <c r="S187" s="708"/>
      <c r="T187" s="708"/>
      <c r="U187" s="708"/>
      <c r="V187" s="708"/>
      <c r="W187" s="708"/>
      <c r="X187" s="708"/>
      <c r="Y187" s="708"/>
      <c r="Z187" s="708"/>
      <c r="AA187" s="708"/>
      <c r="AB187" s="708"/>
      <c r="AC187" s="708"/>
      <c r="AD187" s="708"/>
      <c r="AE187" s="708"/>
      <c r="AF187" s="708"/>
    </row>
    <row r="188" spans="1:32" ht="15.75" customHeight="1">
      <c r="A188" s="708"/>
      <c r="B188" s="708"/>
      <c r="C188" s="708"/>
      <c r="D188" s="708"/>
      <c r="E188" s="708"/>
      <c r="F188" s="708"/>
      <c r="G188" s="708"/>
      <c r="H188" s="708"/>
      <c r="I188" s="708"/>
      <c r="J188" s="708"/>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row>
    <row r="189" spans="1:32" ht="15.75" customHeight="1">
      <c r="A189" s="708"/>
      <c r="B189" s="708"/>
      <c r="C189" s="708"/>
      <c r="D189" s="708"/>
      <c r="E189" s="708"/>
      <c r="F189" s="708"/>
      <c r="G189" s="708"/>
      <c r="H189" s="708"/>
      <c r="I189" s="708"/>
      <c r="J189" s="708"/>
      <c r="K189" s="708"/>
      <c r="L189" s="708"/>
      <c r="M189" s="708"/>
      <c r="N189" s="708"/>
      <c r="O189" s="708"/>
      <c r="P189" s="708"/>
      <c r="Q189" s="708"/>
      <c r="R189" s="708"/>
      <c r="S189" s="708"/>
      <c r="T189" s="708"/>
      <c r="U189" s="708"/>
      <c r="V189" s="708"/>
      <c r="W189" s="708"/>
      <c r="X189" s="708"/>
      <c r="Y189" s="708"/>
      <c r="Z189" s="708"/>
      <c r="AA189" s="708"/>
      <c r="AB189" s="708"/>
      <c r="AC189" s="708"/>
      <c r="AD189" s="708"/>
      <c r="AE189" s="708"/>
      <c r="AF189" s="708"/>
    </row>
    <row r="190" spans="1:32" ht="15.75" customHeight="1">
      <c r="A190" s="708"/>
      <c r="B190" s="708"/>
      <c r="C190" s="708"/>
      <c r="D190" s="708"/>
      <c r="E190" s="708"/>
      <c r="F190" s="708"/>
      <c r="G190" s="708"/>
      <c r="H190" s="708"/>
      <c r="I190" s="708"/>
      <c r="J190" s="708"/>
      <c r="K190" s="708"/>
      <c r="L190" s="708"/>
      <c r="M190" s="708"/>
      <c r="N190" s="708"/>
      <c r="O190" s="708"/>
      <c r="P190" s="708"/>
      <c r="Q190" s="708"/>
      <c r="R190" s="708"/>
      <c r="S190" s="708"/>
      <c r="T190" s="708"/>
      <c r="U190" s="708"/>
      <c r="V190" s="708"/>
      <c r="W190" s="708"/>
      <c r="X190" s="708"/>
      <c r="Y190" s="708"/>
      <c r="Z190" s="708"/>
      <c r="AA190" s="708"/>
      <c r="AB190" s="708"/>
      <c r="AC190" s="708"/>
      <c r="AD190" s="708"/>
      <c r="AE190" s="708"/>
      <c r="AF190" s="708"/>
    </row>
    <row r="191" spans="1:32" ht="15.75" customHeight="1">
      <c r="A191" s="708"/>
      <c r="B191" s="708"/>
      <c r="C191" s="708"/>
      <c r="D191" s="708"/>
      <c r="E191" s="708"/>
      <c r="F191" s="708"/>
      <c r="G191" s="708"/>
      <c r="H191" s="708"/>
      <c r="I191" s="708"/>
      <c r="J191" s="708"/>
      <c r="K191" s="708"/>
      <c r="L191" s="708"/>
      <c r="M191" s="708"/>
      <c r="N191" s="708"/>
      <c r="O191" s="708"/>
      <c r="P191" s="708"/>
      <c r="Q191" s="708"/>
      <c r="R191" s="708"/>
      <c r="S191" s="708"/>
      <c r="T191" s="708"/>
      <c r="U191" s="708"/>
      <c r="V191" s="708"/>
      <c r="W191" s="708"/>
      <c r="X191" s="708"/>
      <c r="Y191" s="708"/>
      <c r="Z191" s="708"/>
      <c r="AA191" s="708"/>
      <c r="AB191" s="708"/>
      <c r="AC191" s="708"/>
      <c r="AD191" s="708"/>
      <c r="AE191" s="708"/>
      <c r="AF191" s="708"/>
    </row>
    <row r="192" spans="1:32" ht="15.75" customHeight="1">
      <c r="A192" s="708"/>
      <c r="B192" s="708"/>
      <c r="C192" s="708"/>
      <c r="D192" s="708"/>
      <c r="E192" s="708"/>
      <c r="F192" s="708"/>
      <c r="G192" s="708"/>
      <c r="H192" s="708"/>
      <c r="I192" s="708"/>
      <c r="J192" s="708"/>
      <c r="K192" s="708"/>
      <c r="L192" s="708"/>
      <c r="M192" s="708"/>
      <c r="N192" s="708"/>
      <c r="O192" s="708"/>
      <c r="P192" s="708"/>
      <c r="Q192" s="708"/>
      <c r="R192" s="708"/>
      <c r="S192" s="708"/>
      <c r="T192" s="708"/>
      <c r="U192" s="708"/>
      <c r="V192" s="708"/>
      <c r="W192" s="708"/>
      <c r="X192" s="708"/>
      <c r="Y192" s="708"/>
      <c r="Z192" s="708"/>
      <c r="AA192" s="708"/>
      <c r="AB192" s="708"/>
      <c r="AC192" s="708"/>
      <c r="AD192" s="708"/>
      <c r="AE192" s="708"/>
      <c r="AF192" s="708"/>
    </row>
    <row r="193" spans="1:32" ht="15.75" customHeight="1">
      <c r="A193" s="708"/>
      <c r="B193" s="708"/>
      <c r="C193" s="708"/>
      <c r="D193" s="708"/>
      <c r="E193" s="708"/>
      <c r="F193" s="708"/>
      <c r="G193" s="708"/>
      <c r="H193" s="708"/>
      <c r="I193" s="708"/>
      <c r="J193" s="708"/>
      <c r="K193" s="708"/>
      <c r="L193" s="708"/>
      <c r="M193" s="708"/>
      <c r="N193" s="708"/>
      <c r="O193" s="708"/>
      <c r="P193" s="708"/>
      <c r="Q193" s="708"/>
      <c r="R193" s="708"/>
      <c r="S193" s="708"/>
      <c r="T193" s="708"/>
      <c r="U193" s="708"/>
      <c r="V193" s="708"/>
      <c r="W193" s="708"/>
      <c r="X193" s="708"/>
      <c r="Y193" s="708"/>
      <c r="Z193" s="708"/>
      <c r="AA193" s="708"/>
      <c r="AB193" s="708"/>
      <c r="AC193" s="708"/>
      <c r="AD193" s="708"/>
      <c r="AE193" s="708"/>
      <c r="AF193" s="708"/>
    </row>
    <row r="194" spans="1:32" ht="15.75" customHeight="1">
      <c r="A194" s="708"/>
      <c r="B194" s="708"/>
      <c r="C194" s="708"/>
      <c r="D194" s="708"/>
      <c r="E194" s="708"/>
      <c r="F194" s="708"/>
      <c r="G194" s="708"/>
      <c r="H194" s="708"/>
      <c r="I194" s="708"/>
      <c r="J194" s="708"/>
      <c r="K194" s="708"/>
      <c r="L194" s="708"/>
      <c r="M194" s="708"/>
      <c r="N194" s="708"/>
      <c r="O194" s="708"/>
      <c r="P194" s="708"/>
      <c r="Q194" s="708"/>
      <c r="R194" s="708"/>
      <c r="S194" s="708"/>
      <c r="T194" s="708"/>
      <c r="U194" s="708"/>
      <c r="V194" s="708"/>
      <c r="W194" s="708"/>
      <c r="X194" s="708"/>
      <c r="Y194" s="708"/>
      <c r="Z194" s="708"/>
      <c r="AA194" s="708"/>
      <c r="AB194" s="708"/>
      <c r="AC194" s="708"/>
      <c r="AD194" s="708"/>
      <c r="AE194" s="708"/>
      <c r="AF194" s="708"/>
    </row>
    <row r="195" spans="1:32" ht="15.75" customHeight="1">
      <c r="A195" s="708"/>
      <c r="B195" s="708"/>
      <c r="C195" s="708"/>
      <c r="D195" s="708"/>
      <c r="E195" s="708"/>
      <c r="F195" s="708"/>
      <c r="G195" s="708"/>
      <c r="H195" s="708"/>
      <c r="I195" s="708"/>
      <c r="J195" s="708"/>
      <c r="K195" s="708"/>
      <c r="L195" s="708"/>
      <c r="M195" s="708"/>
      <c r="N195" s="708"/>
      <c r="O195" s="708"/>
      <c r="P195" s="708"/>
      <c r="Q195" s="708"/>
      <c r="R195" s="708"/>
      <c r="S195" s="708"/>
      <c r="T195" s="708"/>
      <c r="U195" s="708"/>
      <c r="V195" s="708"/>
      <c r="W195" s="708"/>
      <c r="X195" s="708"/>
      <c r="Y195" s="708"/>
      <c r="Z195" s="708"/>
      <c r="AA195" s="708"/>
      <c r="AB195" s="708"/>
      <c r="AC195" s="708"/>
      <c r="AD195" s="708"/>
      <c r="AE195" s="708"/>
      <c r="AF195" s="708"/>
    </row>
    <row r="196" spans="1:32" ht="15.75" customHeight="1">
      <c r="A196" s="708"/>
      <c r="B196" s="708"/>
      <c r="C196" s="708"/>
      <c r="D196" s="708"/>
      <c r="E196" s="708"/>
      <c r="F196" s="708"/>
      <c r="G196" s="708"/>
      <c r="H196" s="708"/>
      <c r="I196" s="708"/>
      <c r="J196" s="708"/>
      <c r="K196" s="708"/>
      <c r="L196" s="708"/>
      <c r="M196" s="708"/>
      <c r="N196" s="708"/>
      <c r="O196" s="708"/>
      <c r="P196" s="708"/>
      <c r="Q196" s="708"/>
      <c r="R196" s="708"/>
      <c r="S196" s="708"/>
      <c r="T196" s="708"/>
      <c r="U196" s="708"/>
      <c r="V196" s="708"/>
      <c r="W196" s="708"/>
      <c r="X196" s="708"/>
      <c r="Y196" s="708"/>
      <c r="Z196" s="708"/>
      <c r="AA196" s="708"/>
      <c r="AB196" s="708"/>
      <c r="AC196" s="708"/>
      <c r="AD196" s="708"/>
      <c r="AE196" s="708"/>
      <c r="AF196" s="708"/>
    </row>
    <row r="197" spans="1:32" ht="15.75" customHeight="1">
      <c r="A197" s="708"/>
      <c r="B197" s="708"/>
      <c r="C197" s="708"/>
      <c r="D197" s="708"/>
      <c r="E197" s="708"/>
      <c r="F197" s="708"/>
      <c r="G197" s="708"/>
      <c r="H197" s="708"/>
      <c r="I197" s="708"/>
      <c r="J197" s="708"/>
      <c r="K197" s="708"/>
      <c r="L197" s="708"/>
      <c r="M197" s="708"/>
      <c r="N197" s="708"/>
      <c r="O197" s="708"/>
      <c r="P197" s="708"/>
      <c r="Q197" s="708"/>
      <c r="R197" s="708"/>
      <c r="S197" s="708"/>
      <c r="T197" s="708"/>
      <c r="U197" s="708"/>
      <c r="V197" s="708"/>
      <c r="W197" s="708"/>
      <c r="X197" s="708"/>
      <c r="Y197" s="708"/>
      <c r="Z197" s="708"/>
      <c r="AA197" s="708"/>
      <c r="AB197" s="708"/>
      <c r="AC197" s="708"/>
      <c r="AD197" s="708"/>
      <c r="AE197" s="708"/>
      <c r="AF197" s="708"/>
    </row>
    <row r="198" spans="1:32" ht="15.75" customHeight="1">
      <c r="A198" s="708"/>
      <c r="B198" s="708"/>
      <c r="C198" s="708"/>
      <c r="D198" s="708"/>
      <c r="E198" s="708"/>
      <c r="F198" s="708"/>
      <c r="G198" s="708"/>
      <c r="H198" s="708"/>
      <c r="I198" s="708"/>
      <c r="J198" s="708"/>
      <c r="K198" s="708"/>
      <c r="L198" s="708"/>
      <c r="M198" s="708"/>
      <c r="N198" s="708"/>
      <c r="O198" s="708"/>
      <c r="P198" s="708"/>
      <c r="Q198" s="708"/>
      <c r="R198" s="708"/>
      <c r="S198" s="708"/>
      <c r="T198" s="708"/>
      <c r="U198" s="708"/>
      <c r="V198" s="708"/>
      <c r="W198" s="708"/>
      <c r="X198" s="708"/>
      <c r="Y198" s="708"/>
      <c r="Z198" s="708"/>
      <c r="AA198" s="708"/>
      <c r="AB198" s="708"/>
      <c r="AC198" s="708"/>
      <c r="AD198" s="708"/>
      <c r="AE198" s="708"/>
      <c r="AF198" s="708"/>
    </row>
    <row r="199" spans="1:32" ht="15.75" customHeight="1">
      <c r="A199" s="708"/>
      <c r="B199" s="708"/>
      <c r="C199" s="708"/>
      <c r="D199" s="708"/>
      <c r="E199" s="708"/>
      <c r="F199" s="708"/>
      <c r="G199" s="708"/>
      <c r="H199" s="708"/>
      <c r="I199" s="708"/>
      <c r="J199" s="708"/>
      <c r="K199" s="708"/>
      <c r="L199" s="708"/>
      <c r="M199" s="708"/>
      <c r="N199" s="708"/>
      <c r="O199" s="708"/>
      <c r="P199" s="708"/>
      <c r="Q199" s="708"/>
      <c r="R199" s="708"/>
      <c r="S199" s="708"/>
      <c r="T199" s="708"/>
      <c r="U199" s="708"/>
      <c r="V199" s="708"/>
      <c r="W199" s="708"/>
      <c r="X199" s="708"/>
      <c r="Y199" s="708"/>
      <c r="Z199" s="708"/>
      <c r="AA199" s="708"/>
      <c r="AB199" s="708"/>
      <c r="AC199" s="708"/>
      <c r="AD199" s="708"/>
      <c r="AE199" s="708"/>
      <c r="AF199" s="708"/>
    </row>
    <row r="200" spans="1:32" ht="15.75" customHeight="1">
      <c r="A200" s="708"/>
      <c r="B200" s="708"/>
      <c r="C200" s="708"/>
      <c r="D200" s="708"/>
      <c r="E200" s="708"/>
      <c r="F200" s="708"/>
      <c r="G200" s="708"/>
      <c r="H200" s="708"/>
      <c r="I200" s="708"/>
      <c r="J200" s="708"/>
      <c r="K200" s="708"/>
      <c r="L200" s="708"/>
      <c r="M200" s="708"/>
      <c r="N200" s="708"/>
      <c r="O200" s="708"/>
      <c r="P200" s="708"/>
      <c r="Q200" s="708"/>
      <c r="R200" s="708"/>
      <c r="S200" s="708"/>
      <c r="T200" s="708"/>
      <c r="U200" s="708"/>
      <c r="V200" s="708"/>
      <c r="W200" s="708"/>
      <c r="X200" s="708"/>
      <c r="Y200" s="708"/>
      <c r="Z200" s="708"/>
      <c r="AA200" s="708"/>
      <c r="AB200" s="708"/>
      <c r="AC200" s="708"/>
      <c r="AD200" s="708"/>
      <c r="AE200" s="708"/>
      <c r="AF200" s="708"/>
    </row>
    <row r="201" spans="1:32" ht="15.75" customHeight="1">
      <c r="A201" s="708"/>
      <c r="B201" s="708"/>
      <c r="C201" s="708"/>
      <c r="D201" s="708"/>
      <c r="E201" s="708"/>
      <c r="F201" s="708"/>
      <c r="G201" s="708"/>
      <c r="H201" s="708"/>
      <c r="I201" s="708"/>
      <c r="J201" s="708"/>
      <c r="K201" s="708"/>
      <c r="L201" s="708"/>
      <c r="M201" s="708"/>
      <c r="N201" s="708"/>
      <c r="O201" s="708"/>
      <c r="P201" s="708"/>
      <c r="Q201" s="708"/>
      <c r="R201" s="708"/>
      <c r="S201" s="708"/>
      <c r="T201" s="708"/>
      <c r="U201" s="708"/>
      <c r="V201" s="708"/>
      <c r="W201" s="708"/>
      <c r="X201" s="708"/>
      <c r="Y201" s="708"/>
      <c r="Z201" s="708"/>
      <c r="AA201" s="708"/>
      <c r="AB201" s="708"/>
      <c r="AC201" s="708"/>
      <c r="AD201" s="708"/>
      <c r="AE201" s="708"/>
      <c r="AF201" s="708"/>
    </row>
    <row r="202" spans="1:32" ht="15.75" customHeight="1">
      <c r="A202" s="708"/>
      <c r="B202" s="708"/>
      <c r="C202" s="708"/>
      <c r="D202" s="708"/>
      <c r="E202" s="708"/>
      <c r="F202" s="708"/>
      <c r="G202" s="708"/>
      <c r="H202" s="708"/>
      <c r="I202" s="708"/>
      <c r="J202" s="708"/>
      <c r="K202" s="708"/>
      <c r="L202" s="708"/>
      <c r="M202" s="708"/>
      <c r="N202" s="708"/>
      <c r="O202" s="708"/>
      <c r="P202" s="708"/>
      <c r="Q202" s="708"/>
      <c r="R202" s="708"/>
      <c r="S202" s="708"/>
      <c r="T202" s="708"/>
      <c r="U202" s="708"/>
      <c r="V202" s="708"/>
      <c r="W202" s="708"/>
      <c r="X202" s="708"/>
      <c r="Y202" s="708"/>
      <c r="Z202" s="708"/>
      <c r="AA202" s="708"/>
      <c r="AB202" s="708"/>
      <c r="AC202" s="708"/>
      <c r="AD202" s="708"/>
      <c r="AE202" s="708"/>
      <c r="AF202" s="708"/>
    </row>
    <row r="203" spans="1:32" ht="15.75" customHeight="1">
      <c r="A203" s="708"/>
      <c r="B203" s="708"/>
      <c r="C203" s="708"/>
      <c r="D203" s="708"/>
      <c r="E203" s="708"/>
      <c r="F203" s="708"/>
      <c r="G203" s="708"/>
      <c r="H203" s="708"/>
      <c r="I203" s="708"/>
      <c r="J203" s="708"/>
      <c r="K203" s="708"/>
      <c r="L203" s="708"/>
      <c r="M203" s="708"/>
      <c r="N203" s="708"/>
      <c r="O203" s="708"/>
      <c r="P203" s="708"/>
      <c r="Q203" s="708"/>
      <c r="R203" s="708"/>
      <c r="S203" s="708"/>
      <c r="T203" s="708"/>
      <c r="U203" s="708"/>
      <c r="V203" s="708"/>
      <c r="W203" s="708"/>
      <c r="X203" s="708"/>
      <c r="Y203" s="708"/>
      <c r="Z203" s="708"/>
      <c r="AA203" s="708"/>
      <c r="AB203" s="708"/>
      <c r="AC203" s="708"/>
      <c r="AD203" s="708"/>
      <c r="AE203" s="708"/>
      <c r="AF203" s="708"/>
    </row>
    <row r="204" spans="1:32" ht="15.75" customHeight="1">
      <c r="A204" s="708"/>
      <c r="B204" s="708"/>
      <c r="C204" s="708"/>
      <c r="D204" s="708"/>
      <c r="E204" s="708"/>
      <c r="F204" s="708"/>
      <c r="G204" s="708"/>
      <c r="H204" s="708"/>
      <c r="I204" s="708"/>
      <c r="J204" s="708"/>
      <c r="K204" s="708"/>
      <c r="L204" s="708"/>
      <c r="M204" s="708"/>
      <c r="N204" s="708"/>
      <c r="O204" s="708"/>
      <c r="P204" s="708"/>
      <c r="Q204" s="708"/>
      <c r="R204" s="708"/>
      <c r="S204" s="708"/>
      <c r="T204" s="708"/>
      <c r="U204" s="708"/>
      <c r="V204" s="708"/>
      <c r="W204" s="708"/>
      <c r="X204" s="708"/>
      <c r="Y204" s="708"/>
      <c r="Z204" s="708"/>
      <c r="AA204" s="708"/>
      <c r="AB204" s="708"/>
      <c r="AC204" s="708"/>
      <c r="AD204" s="708"/>
      <c r="AE204" s="708"/>
      <c r="AF204" s="708"/>
    </row>
    <row r="205" spans="1:32" ht="15.75" customHeight="1">
      <c r="A205" s="708"/>
      <c r="B205" s="708"/>
      <c r="C205" s="708"/>
      <c r="D205" s="708"/>
      <c r="E205" s="708"/>
      <c r="F205" s="708"/>
      <c r="G205" s="708"/>
      <c r="H205" s="708"/>
      <c r="I205" s="708"/>
      <c r="J205" s="708"/>
      <c r="K205" s="708"/>
      <c r="L205" s="708"/>
      <c r="M205" s="708"/>
      <c r="N205" s="708"/>
      <c r="O205" s="708"/>
      <c r="P205" s="708"/>
      <c r="Q205" s="708"/>
      <c r="R205" s="708"/>
      <c r="S205" s="708"/>
      <c r="T205" s="708"/>
      <c r="U205" s="708"/>
      <c r="V205" s="708"/>
      <c r="W205" s="708"/>
      <c r="X205" s="708"/>
      <c r="Y205" s="708"/>
      <c r="Z205" s="708"/>
      <c r="AA205" s="708"/>
      <c r="AB205" s="708"/>
      <c r="AC205" s="708"/>
      <c r="AD205" s="708"/>
      <c r="AE205" s="708"/>
      <c r="AF205" s="708"/>
    </row>
    <row r="206" spans="1:32" ht="15.75" customHeight="1">
      <c r="A206" s="708"/>
      <c r="B206" s="708"/>
      <c r="C206" s="708"/>
      <c r="D206" s="708"/>
      <c r="E206" s="708"/>
      <c r="F206" s="708"/>
      <c r="G206" s="708"/>
      <c r="H206" s="708"/>
      <c r="I206" s="708"/>
      <c r="J206" s="708"/>
      <c r="K206" s="708"/>
      <c r="L206" s="708"/>
      <c r="M206" s="708"/>
      <c r="N206" s="708"/>
      <c r="O206" s="708"/>
      <c r="P206" s="708"/>
      <c r="Q206" s="708"/>
      <c r="R206" s="708"/>
      <c r="S206" s="708"/>
      <c r="T206" s="708"/>
      <c r="U206" s="708"/>
      <c r="V206" s="708"/>
      <c r="W206" s="708"/>
      <c r="X206" s="708"/>
      <c r="Y206" s="708"/>
      <c r="Z206" s="708"/>
      <c r="AA206" s="708"/>
      <c r="AB206" s="708"/>
      <c r="AC206" s="708"/>
      <c r="AD206" s="708"/>
      <c r="AE206" s="708"/>
      <c r="AF206" s="708"/>
    </row>
    <row r="207" spans="1:32" ht="15.75" customHeight="1">
      <c r="A207" s="708"/>
      <c r="B207" s="708"/>
      <c r="C207" s="708"/>
      <c r="D207" s="708"/>
      <c r="E207" s="708"/>
      <c r="F207" s="708"/>
      <c r="G207" s="708"/>
      <c r="H207" s="708"/>
      <c r="I207" s="708"/>
      <c r="J207" s="708"/>
      <c r="K207" s="708"/>
      <c r="L207" s="708"/>
      <c r="M207" s="708"/>
      <c r="N207" s="708"/>
      <c r="O207" s="708"/>
      <c r="P207" s="708"/>
      <c r="Q207" s="708"/>
      <c r="R207" s="708"/>
      <c r="S207" s="708"/>
      <c r="T207" s="708"/>
      <c r="U207" s="708"/>
      <c r="V207" s="708"/>
      <c r="W207" s="708"/>
      <c r="X207" s="708"/>
      <c r="Y207" s="708"/>
      <c r="Z207" s="708"/>
      <c r="AA207" s="708"/>
      <c r="AB207" s="708"/>
      <c r="AC207" s="708"/>
      <c r="AD207" s="708"/>
      <c r="AE207" s="708"/>
      <c r="AF207" s="708"/>
    </row>
    <row r="208" spans="1:32" ht="15.75" customHeight="1">
      <c r="A208" s="708"/>
      <c r="B208" s="708"/>
      <c r="C208" s="708"/>
      <c r="D208" s="708"/>
      <c r="E208" s="708"/>
      <c r="F208" s="708"/>
      <c r="G208" s="708"/>
      <c r="H208" s="708"/>
      <c r="I208" s="708"/>
      <c r="J208" s="708"/>
      <c r="K208" s="708"/>
      <c r="L208" s="708"/>
      <c r="M208" s="708"/>
      <c r="N208" s="708"/>
      <c r="O208" s="708"/>
      <c r="P208" s="708"/>
      <c r="Q208" s="708"/>
      <c r="R208" s="708"/>
      <c r="S208" s="708"/>
      <c r="T208" s="708"/>
      <c r="U208" s="708"/>
      <c r="V208" s="708"/>
      <c r="W208" s="708"/>
      <c r="X208" s="708"/>
      <c r="Y208" s="708"/>
      <c r="Z208" s="708"/>
      <c r="AA208" s="708"/>
      <c r="AB208" s="708"/>
      <c r="AC208" s="708"/>
      <c r="AD208" s="708"/>
      <c r="AE208" s="708"/>
      <c r="AF208" s="708"/>
    </row>
    <row r="209" spans="1:32" ht="15.75" customHeight="1">
      <c r="A209" s="708"/>
      <c r="B209" s="708"/>
      <c r="C209" s="708"/>
      <c r="D209" s="708"/>
      <c r="E209" s="708"/>
      <c r="F209" s="708"/>
      <c r="G209" s="708"/>
      <c r="H209" s="708"/>
      <c r="I209" s="708"/>
      <c r="J209" s="708"/>
      <c r="K209" s="708"/>
      <c r="L209" s="708"/>
      <c r="M209" s="708"/>
      <c r="N209" s="708"/>
      <c r="O209" s="708"/>
      <c r="P209" s="708"/>
      <c r="Q209" s="708"/>
      <c r="R209" s="708"/>
      <c r="S209" s="708"/>
      <c r="T209" s="708"/>
      <c r="U209" s="708"/>
      <c r="V209" s="708"/>
      <c r="W209" s="708"/>
      <c r="X209" s="708"/>
      <c r="Y209" s="708"/>
      <c r="Z209" s="708"/>
      <c r="AA209" s="708"/>
      <c r="AB209" s="708"/>
      <c r="AC209" s="708"/>
      <c r="AD209" s="708"/>
      <c r="AE209" s="708"/>
      <c r="AF209" s="708"/>
    </row>
    <row r="210" spans="1:32" ht="15.75" customHeight="1">
      <c r="A210" s="708"/>
      <c r="B210" s="708"/>
      <c r="C210" s="708"/>
      <c r="D210" s="708"/>
      <c r="E210" s="708"/>
      <c r="F210" s="708"/>
      <c r="G210" s="708"/>
      <c r="H210" s="708"/>
      <c r="I210" s="708"/>
      <c r="J210" s="708"/>
      <c r="K210" s="708"/>
      <c r="L210" s="708"/>
      <c r="M210" s="708"/>
      <c r="N210" s="708"/>
      <c r="O210" s="708"/>
      <c r="P210" s="708"/>
      <c r="Q210" s="708"/>
      <c r="R210" s="708"/>
      <c r="S210" s="708"/>
      <c r="T210" s="708"/>
      <c r="U210" s="708"/>
      <c r="V210" s="708"/>
      <c r="W210" s="708"/>
      <c r="X210" s="708"/>
      <c r="Y210" s="708"/>
      <c r="Z210" s="708"/>
      <c r="AA210" s="708"/>
      <c r="AB210" s="708"/>
      <c r="AC210" s="708"/>
      <c r="AD210" s="708"/>
      <c r="AE210" s="708"/>
      <c r="AF210" s="708"/>
    </row>
    <row r="211" spans="1:32" ht="15.75" customHeight="1">
      <c r="A211" s="708"/>
      <c r="B211" s="708"/>
      <c r="C211" s="708"/>
      <c r="D211" s="708"/>
      <c r="E211" s="708"/>
      <c r="F211" s="708"/>
      <c r="G211" s="708"/>
      <c r="H211" s="708"/>
      <c r="I211" s="708"/>
      <c r="J211" s="708"/>
      <c r="K211" s="708"/>
      <c r="L211" s="708"/>
      <c r="M211" s="708"/>
      <c r="N211" s="708"/>
      <c r="O211" s="708"/>
      <c r="P211" s="708"/>
      <c r="Q211" s="708"/>
      <c r="R211" s="708"/>
      <c r="S211" s="708"/>
      <c r="T211" s="708"/>
      <c r="U211" s="708"/>
      <c r="V211" s="708"/>
      <c r="W211" s="708"/>
      <c r="X211" s="708"/>
      <c r="Y211" s="708"/>
      <c r="Z211" s="708"/>
      <c r="AA211" s="708"/>
      <c r="AB211" s="708"/>
      <c r="AC211" s="708"/>
      <c r="AD211" s="708"/>
      <c r="AE211" s="708"/>
      <c r="AF211" s="708"/>
    </row>
    <row r="212" spans="1:32" ht="15.75" customHeight="1">
      <c r="A212" s="708"/>
      <c r="B212" s="708"/>
      <c r="C212" s="708"/>
      <c r="D212" s="708"/>
      <c r="E212" s="708"/>
      <c r="F212" s="708"/>
      <c r="G212" s="708"/>
      <c r="H212" s="708"/>
      <c r="I212" s="708"/>
      <c r="J212" s="708"/>
      <c r="K212" s="708"/>
      <c r="L212" s="708"/>
      <c r="M212" s="708"/>
      <c r="N212" s="708"/>
      <c r="O212" s="708"/>
      <c r="P212" s="708"/>
      <c r="Q212" s="708"/>
      <c r="R212" s="708"/>
      <c r="S212" s="708"/>
      <c r="T212" s="708"/>
      <c r="U212" s="708"/>
      <c r="V212" s="708"/>
      <c r="W212" s="708"/>
      <c r="X212" s="708"/>
      <c r="Y212" s="708"/>
      <c r="Z212" s="708"/>
      <c r="AA212" s="708"/>
      <c r="AB212" s="708"/>
      <c r="AC212" s="708"/>
      <c r="AD212" s="708"/>
      <c r="AE212" s="708"/>
      <c r="AF212" s="708"/>
    </row>
    <row r="213" spans="1:32" ht="15.75" customHeight="1">
      <c r="A213" s="708"/>
      <c r="B213" s="708"/>
      <c r="C213" s="708"/>
      <c r="D213" s="708"/>
      <c r="E213" s="708"/>
      <c r="F213" s="708"/>
      <c r="G213" s="708"/>
      <c r="H213" s="708"/>
      <c r="I213" s="708"/>
      <c r="J213" s="708"/>
      <c r="K213" s="708"/>
      <c r="L213" s="708"/>
      <c r="M213" s="708"/>
      <c r="N213" s="708"/>
      <c r="O213" s="708"/>
      <c r="P213" s="708"/>
      <c r="Q213" s="708"/>
      <c r="R213" s="708"/>
      <c r="S213" s="708"/>
      <c r="T213" s="708"/>
      <c r="U213" s="708"/>
      <c r="V213" s="708"/>
      <c r="W213" s="708"/>
      <c r="X213" s="708"/>
      <c r="Y213" s="708"/>
      <c r="Z213" s="708"/>
      <c r="AA213" s="708"/>
      <c r="AB213" s="708"/>
      <c r="AC213" s="708"/>
      <c r="AD213" s="708"/>
      <c r="AE213" s="708"/>
      <c r="AF213" s="708"/>
    </row>
    <row r="214" spans="1:32" ht="15.75" customHeight="1">
      <c r="A214" s="708"/>
      <c r="B214" s="708"/>
      <c r="C214" s="708"/>
      <c r="D214" s="708"/>
      <c r="E214" s="708"/>
      <c r="F214" s="708"/>
      <c r="G214" s="708"/>
      <c r="H214" s="708"/>
      <c r="I214" s="708"/>
      <c r="J214" s="708"/>
      <c r="K214" s="708"/>
      <c r="L214" s="708"/>
      <c r="M214" s="708"/>
      <c r="N214" s="708"/>
      <c r="O214" s="708"/>
      <c r="P214" s="708"/>
      <c r="Q214" s="708"/>
      <c r="R214" s="708"/>
      <c r="S214" s="708"/>
      <c r="T214" s="708"/>
      <c r="U214" s="708"/>
      <c r="V214" s="708"/>
      <c r="W214" s="708"/>
      <c r="X214" s="708"/>
      <c r="Y214" s="708"/>
      <c r="Z214" s="708"/>
      <c r="AA214" s="708"/>
      <c r="AB214" s="708"/>
      <c r="AC214" s="708"/>
      <c r="AD214" s="708"/>
      <c r="AE214" s="708"/>
      <c r="AF214" s="708"/>
    </row>
    <row r="215" spans="1:32" ht="15.75" customHeight="1">
      <c r="A215" s="708"/>
      <c r="B215" s="708"/>
      <c r="C215" s="708"/>
      <c r="D215" s="708"/>
      <c r="E215" s="708"/>
      <c r="F215" s="708"/>
      <c r="G215" s="708"/>
      <c r="H215" s="708"/>
      <c r="I215" s="708"/>
      <c r="J215" s="708"/>
      <c r="K215" s="708"/>
      <c r="L215" s="708"/>
      <c r="M215" s="708"/>
      <c r="N215" s="708"/>
      <c r="O215" s="708"/>
      <c r="P215" s="708"/>
      <c r="Q215" s="708"/>
      <c r="R215" s="708"/>
      <c r="S215" s="708"/>
      <c r="T215" s="708"/>
      <c r="U215" s="708"/>
      <c r="V215" s="708"/>
      <c r="W215" s="708"/>
      <c r="X215" s="708"/>
      <c r="Y215" s="708"/>
      <c r="Z215" s="708"/>
      <c r="AA215" s="708"/>
      <c r="AB215" s="708"/>
      <c r="AC215" s="708"/>
      <c r="AD215" s="708"/>
      <c r="AE215" s="708"/>
      <c r="AF215" s="708"/>
    </row>
    <row r="216" spans="1:32" ht="15.75" customHeight="1">
      <c r="A216" s="708"/>
      <c r="B216" s="708"/>
      <c r="C216" s="708"/>
      <c r="D216" s="708"/>
      <c r="E216" s="708"/>
      <c r="F216" s="708"/>
      <c r="G216" s="708"/>
      <c r="H216" s="708"/>
      <c r="I216" s="708"/>
      <c r="J216" s="708"/>
      <c r="K216" s="708"/>
      <c r="L216" s="708"/>
      <c r="M216" s="708"/>
      <c r="N216" s="708"/>
      <c r="O216" s="708"/>
      <c r="P216" s="708"/>
      <c r="Q216" s="708"/>
      <c r="R216" s="708"/>
      <c r="S216" s="708"/>
      <c r="T216" s="708"/>
      <c r="U216" s="708"/>
      <c r="V216" s="708"/>
      <c r="W216" s="708"/>
      <c r="X216" s="708"/>
      <c r="Y216" s="708"/>
      <c r="Z216" s="708"/>
      <c r="AA216" s="708"/>
      <c r="AB216" s="708"/>
      <c r="AC216" s="708"/>
      <c r="AD216" s="708"/>
      <c r="AE216" s="708"/>
      <c r="AF216" s="708"/>
    </row>
    <row r="217" spans="1:32" ht="15.75" customHeight="1">
      <c r="A217" s="708"/>
      <c r="B217" s="708"/>
      <c r="C217" s="708"/>
      <c r="D217" s="708"/>
      <c r="E217" s="708"/>
      <c r="F217" s="708"/>
      <c r="G217" s="708"/>
      <c r="H217" s="708"/>
      <c r="I217" s="708"/>
      <c r="J217" s="708"/>
      <c r="K217" s="708"/>
      <c r="L217" s="708"/>
      <c r="M217" s="708"/>
      <c r="N217" s="708"/>
      <c r="O217" s="708"/>
      <c r="P217" s="708"/>
      <c r="Q217" s="708"/>
      <c r="R217" s="708"/>
      <c r="S217" s="708"/>
      <c r="T217" s="708"/>
      <c r="U217" s="708"/>
      <c r="V217" s="708"/>
      <c r="W217" s="708"/>
      <c r="X217" s="708"/>
      <c r="Y217" s="708"/>
      <c r="Z217" s="708"/>
      <c r="AA217" s="708"/>
      <c r="AB217" s="708"/>
      <c r="AC217" s="708"/>
      <c r="AD217" s="708"/>
      <c r="AE217" s="708"/>
      <c r="AF217" s="708"/>
    </row>
    <row r="218" spans="1:32" ht="15.75" customHeight="1">
      <c r="A218" s="708"/>
      <c r="B218" s="708"/>
      <c r="C218" s="708"/>
      <c r="D218" s="708"/>
      <c r="E218" s="708"/>
      <c r="F218" s="708"/>
      <c r="G218" s="708"/>
      <c r="H218" s="708"/>
      <c r="I218" s="708"/>
      <c r="J218" s="708"/>
      <c r="K218" s="708"/>
      <c r="L218" s="708"/>
      <c r="M218" s="708"/>
      <c r="N218" s="708"/>
      <c r="O218" s="708"/>
      <c r="P218" s="708"/>
      <c r="Q218" s="708"/>
      <c r="R218" s="708"/>
      <c r="S218" s="708"/>
      <c r="T218" s="708"/>
      <c r="U218" s="708"/>
      <c r="V218" s="708"/>
      <c r="W218" s="708"/>
      <c r="X218" s="708"/>
      <c r="Y218" s="708"/>
      <c r="Z218" s="708"/>
      <c r="AA218" s="708"/>
      <c r="AB218" s="708"/>
      <c r="AC218" s="708"/>
      <c r="AD218" s="708"/>
      <c r="AE218" s="708"/>
      <c r="AF218" s="708"/>
    </row>
    <row r="219" spans="1:32" ht="15.75" customHeight="1">
      <c r="A219" s="708"/>
      <c r="B219" s="708"/>
      <c r="C219" s="708"/>
      <c r="D219" s="708"/>
      <c r="E219" s="708"/>
      <c r="F219" s="708"/>
      <c r="G219" s="708"/>
      <c r="H219" s="708"/>
      <c r="I219" s="708"/>
      <c r="J219" s="708"/>
      <c r="K219" s="708"/>
      <c r="L219" s="708"/>
      <c r="M219" s="708"/>
      <c r="N219" s="708"/>
      <c r="O219" s="708"/>
      <c r="P219" s="708"/>
      <c r="Q219" s="708"/>
      <c r="R219" s="708"/>
      <c r="S219" s="708"/>
      <c r="T219" s="708"/>
      <c r="U219" s="708"/>
      <c r="V219" s="708"/>
      <c r="W219" s="708"/>
      <c r="X219" s="708"/>
      <c r="Y219" s="708"/>
      <c r="Z219" s="708"/>
      <c r="AA219" s="708"/>
      <c r="AB219" s="708"/>
      <c r="AC219" s="708"/>
      <c r="AD219" s="708"/>
      <c r="AE219" s="708"/>
      <c r="AF219" s="708"/>
    </row>
    <row r="220" spans="1:32" ht="15.75" customHeight="1">
      <c r="A220" s="708"/>
      <c r="B220" s="708"/>
      <c r="C220" s="708"/>
      <c r="D220" s="708"/>
      <c r="E220" s="708"/>
      <c r="F220" s="708"/>
      <c r="G220" s="708"/>
      <c r="H220" s="708"/>
      <c r="I220" s="708"/>
      <c r="J220" s="708"/>
      <c r="K220" s="708"/>
      <c r="L220" s="708"/>
      <c r="M220" s="708"/>
      <c r="N220" s="708"/>
      <c r="O220" s="708"/>
      <c r="P220" s="708"/>
      <c r="Q220" s="708"/>
      <c r="R220" s="708"/>
      <c r="S220" s="708"/>
      <c r="T220" s="708"/>
      <c r="U220" s="708"/>
      <c r="V220" s="708"/>
      <c r="W220" s="708"/>
      <c r="X220" s="708"/>
      <c r="Y220" s="708"/>
      <c r="Z220" s="708"/>
      <c r="AA220" s="708"/>
      <c r="AB220" s="708"/>
      <c r="AC220" s="708"/>
      <c r="AD220" s="708"/>
      <c r="AE220" s="708"/>
      <c r="AF220" s="708"/>
    </row>
    <row r="221" spans="1:32" ht="15.75" customHeight="1">
      <c r="A221" s="708"/>
      <c r="B221" s="708"/>
      <c r="C221" s="708"/>
      <c r="D221" s="708"/>
      <c r="E221" s="708"/>
      <c r="F221" s="708"/>
      <c r="G221" s="708"/>
      <c r="H221" s="708"/>
      <c r="I221" s="708"/>
      <c r="J221" s="708"/>
      <c r="K221" s="708"/>
      <c r="L221" s="708"/>
      <c r="M221" s="708"/>
      <c r="N221" s="708"/>
      <c r="O221" s="708"/>
      <c r="P221" s="708"/>
      <c r="Q221" s="708"/>
      <c r="R221" s="708"/>
      <c r="S221" s="708"/>
      <c r="T221" s="708"/>
      <c r="U221" s="708"/>
      <c r="V221" s="708"/>
      <c r="W221" s="708"/>
      <c r="X221" s="708"/>
      <c r="Y221" s="708"/>
      <c r="Z221" s="708"/>
      <c r="AA221" s="708"/>
      <c r="AB221" s="708"/>
      <c r="AC221" s="708"/>
      <c r="AD221" s="708"/>
      <c r="AE221" s="708"/>
      <c r="AF221" s="708"/>
    </row>
    <row r="222" spans="1:32" ht="15.75" customHeight="1">
      <c r="A222" s="708"/>
      <c r="B222" s="708"/>
      <c r="C222" s="708"/>
      <c r="D222" s="708"/>
      <c r="E222" s="708"/>
      <c r="F222" s="708"/>
      <c r="G222" s="708"/>
      <c r="H222" s="708"/>
      <c r="I222" s="708"/>
      <c r="J222" s="708"/>
      <c r="K222" s="708"/>
      <c r="L222" s="708"/>
      <c r="M222" s="708"/>
      <c r="N222" s="708"/>
      <c r="O222" s="708"/>
      <c r="P222" s="708"/>
      <c r="Q222" s="708"/>
      <c r="R222" s="708"/>
      <c r="S222" s="708"/>
      <c r="T222" s="708"/>
      <c r="U222" s="708"/>
      <c r="V222" s="708"/>
      <c r="W222" s="708"/>
      <c r="X222" s="708"/>
      <c r="Y222" s="708"/>
      <c r="Z222" s="708"/>
      <c r="AA222" s="708"/>
      <c r="AB222" s="708"/>
      <c r="AC222" s="708"/>
      <c r="AD222" s="708"/>
      <c r="AE222" s="708"/>
      <c r="AF222" s="708"/>
    </row>
    <row r="223" spans="1:32" ht="15.75" customHeight="1">
      <c r="A223" s="708"/>
      <c r="B223" s="708"/>
      <c r="C223" s="708"/>
      <c r="D223" s="708"/>
      <c r="E223" s="708"/>
      <c r="F223" s="708"/>
      <c r="G223" s="708"/>
      <c r="H223" s="708"/>
      <c r="I223" s="708"/>
      <c r="J223" s="708"/>
      <c r="K223" s="708"/>
      <c r="L223" s="708"/>
      <c r="M223" s="708"/>
      <c r="N223" s="708"/>
      <c r="O223" s="708"/>
      <c r="P223" s="708"/>
      <c r="Q223" s="708"/>
      <c r="R223" s="708"/>
      <c r="S223" s="708"/>
      <c r="T223" s="708"/>
      <c r="U223" s="708"/>
      <c r="V223" s="708"/>
      <c r="W223" s="708"/>
      <c r="X223" s="708"/>
      <c r="Y223" s="708"/>
      <c r="Z223" s="708"/>
      <c r="AA223" s="708"/>
      <c r="AB223" s="708"/>
      <c r="AC223" s="708"/>
      <c r="AD223" s="708"/>
      <c r="AE223" s="708"/>
      <c r="AF223" s="708"/>
    </row>
    <row r="224" spans="1:32" ht="15.75" customHeight="1">
      <c r="A224" s="708"/>
      <c r="B224" s="708"/>
      <c r="C224" s="708"/>
      <c r="D224" s="708"/>
      <c r="E224" s="708"/>
      <c r="F224" s="708"/>
      <c r="G224" s="708"/>
      <c r="H224" s="708"/>
      <c r="I224" s="708"/>
      <c r="J224" s="708"/>
      <c r="K224" s="708"/>
      <c r="L224" s="708"/>
      <c r="M224" s="708"/>
      <c r="N224" s="708"/>
      <c r="O224" s="708"/>
      <c r="P224" s="708"/>
      <c r="Q224" s="708"/>
      <c r="R224" s="708"/>
      <c r="S224" s="708"/>
      <c r="T224" s="708"/>
      <c r="U224" s="708"/>
      <c r="V224" s="708"/>
      <c r="W224" s="708"/>
      <c r="X224" s="708"/>
      <c r="Y224" s="708"/>
      <c r="Z224" s="708"/>
      <c r="AA224" s="708"/>
      <c r="AB224" s="708"/>
      <c r="AC224" s="708"/>
      <c r="AD224" s="708"/>
      <c r="AE224" s="708"/>
      <c r="AF224" s="708"/>
    </row>
    <row r="225" spans="1:32" ht="15.75" customHeight="1">
      <c r="A225" s="708"/>
      <c r="B225" s="708"/>
      <c r="C225" s="708"/>
      <c r="D225" s="708"/>
      <c r="E225" s="708"/>
      <c r="F225" s="708"/>
      <c r="G225" s="708"/>
      <c r="H225" s="708"/>
      <c r="I225" s="708"/>
      <c r="J225" s="708"/>
      <c r="K225" s="708"/>
      <c r="L225" s="708"/>
      <c r="M225" s="708"/>
      <c r="N225" s="708"/>
      <c r="O225" s="708"/>
      <c r="P225" s="708"/>
      <c r="Q225" s="708"/>
      <c r="R225" s="708"/>
      <c r="S225" s="708"/>
      <c r="T225" s="708"/>
      <c r="U225" s="708"/>
      <c r="V225" s="708"/>
      <c r="W225" s="708"/>
      <c r="X225" s="708"/>
      <c r="Y225" s="708"/>
      <c r="Z225" s="708"/>
      <c r="AA225" s="708"/>
      <c r="AB225" s="708"/>
      <c r="AC225" s="708"/>
      <c r="AD225" s="708"/>
      <c r="AE225" s="708"/>
      <c r="AF225" s="708"/>
    </row>
    <row r="226" spans="1:32" ht="15.75" customHeight="1">
      <c r="A226" s="708"/>
      <c r="B226" s="708"/>
      <c r="C226" s="708"/>
      <c r="D226" s="708"/>
      <c r="E226" s="708"/>
      <c r="F226" s="708"/>
      <c r="G226" s="708"/>
      <c r="H226" s="708"/>
      <c r="I226" s="708"/>
      <c r="J226" s="708"/>
      <c r="K226" s="708"/>
      <c r="L226" s="708"/>
      <c r="M226" s="708"/>
      <c r="N226" s="708"/>
      <c r="O226" s="708"/>
      <c r="P226" s="708"/>
      <c r="Q226" s="708"/>
      <c r="R226" s="708"/>
      <c r="S226" s="708"/>
      <c r="T226" s="708"/>
      <c r="U226" s="708"/>
      <c r="V226" s="708"/>
      <c r="W226" s="708"/>
      <c r="X226" s="708"/>
      <c r="Y226" s="708"/>
      <c r="Z226" s="708"/>
      <c r="AA226" s="708"/>
      <c r="AB226" s="708"/>
      <c r="AC226" s="708"/>
      <c r="AD226" s="708"/>
      <c r="AE226" s="708"/>
      <c r="AF226" s="708"/>
    </row>
    <row r="227" spans="1:32" ht="15.75" customHeight="1">
      <c r="A227" s="708"/>
      <c r="B227" s="708"/>
      <c r="C227" s="708"/>
      <c r="D227" s="708"/>
      <c r="E227" s="708"/>
      <c r="F227" s="708"/>
      <c r="G227" s="708"/>
      <c r="H227" s="708"/>
      <c r="I227" s="708"/>
      <c r="J227" s="708"/>
      <c r="K227" s="708"/>
      <c r="L227" s="708"/>
      <c r="M227" s="708"/>
      <c r="N227" s="708"/>
      <c r="O227" s="708"/>
      <c r="P227" s="708"/>
      <c r="Q227" s="708"/>
      <c r="R227" s="708"/>
      <c r="S227" s="708"/>
      <c r="T227" s="708"/>
      <c r="U227" s="708"/>
      <c r="V227" s="708"/>
      <c r="W227" s="708"/>
      <c r="X227" s="708"/>
      <c r="Y227" s="708"/>
      <c r="Z227" s="708"/>
      <c r="AA227" s="708"/>
      <c r="AB227" s="708"/>
      <c r="AC227" s="708"/>
      <c r="AD227" s="708"/>
      <c r="AE227" s="708"/>
      <c r="AF227" s="708"/>
    </row>
    <row r="228" spans="1:32" ht="15.75" customHeight="1">
      <c r="A228" s="708"/>
      <c r="B228" s="708"/>
      <c r="C228" s="708"/>
      <c r="D228" s="708"/>
      <c r="E228" s="708"/>
      <c r="F228" s="708"/>
      <c r="G228" s="708"/>
      <c r="H228" s="708"/>
      <c r="I228" s="708"/>
      <c r="J228" s="708"/>
      <c r="K228" s="708"/>
      <c r="L228" s="708"/>
      <c r="M228" s="708"/>
      <c r="N228" s="708"/>
      <c r="O228" s="708"/>
      <c r="P228" s="708"/>
      <c r="Q228" s="708"/>
      <c r="R228" s="708"/>
      <c r="S228" s="708"/>
      <c r="T228" s="708"/>
      <c r="U228" s="708"/>
      <c r="V228" s="708"/>
      <c r="W228" s="708"/>
      <c r="X228" s="708"/>
      <c r="Y228" s="708"/>
      <c r="Z228" s="708"/>
      <c r="AA228" s="708"/>
      <c r="AB228" s="708"/>
      <c r="AC228" s="708"/>
      <c r="AD228" s="708"/>
      <c r="AE228" s="708"/>
      <c r="AF228" s="708"/>
    </row>
    <row r="229" spans="1:32" ht="15.75" customHeight="1">
      <c r="A229" s="708"/>
      <c r="B229" s="708"/>
      <c r="C229" s="708"/>
      <c r="D229" s="708"/>
      <c r="E229" s="708"/>
      <c r="F229" s="708"/>
      <c r="G229" s="708"/>
      <c r="H229" s="708"/>
      <c r="I229" s="708"/>
      <c r="J229" s="708"/>
      <c r="K229" s="708"/>
      <c r="L229" s="708"/>
      <c r="M229" s="708"/>
      <c r="N229" s="708"/>
      <c r="O229" s="708"/>
      <c r="P229" s="708"/>
      <c r="Q229" s="708"/>
      <c r="R229" s="708"/>
      <c r="S229" s="708"/>
      <c r="T229" s="708"/>
      <c r="U229" s="708"/>
      <c r="V229" s="708"/>
      <c r="W229" s="708"/>
      <c r="X229" s="708"/>
      <c r="Y229" s="708"/>
      <c r="Z229" s="708"/>
      <c r="AA229" s="708"/>
      <c r="AB229" s="708"/>
      <c r="AC229" s="708"/>
      <c r="AD229" s="708"/>
      <c r="AE229" s="708"/>
      <c r="AF229" s="708"/>
    </row>
    <row r="230" spans="1:32" ht="15.75" customHeight="1">
      <c r="A230" s="708"/>
      <c r="B230" s="708"/>
      <c r="C230" s="708"/>
      <c r="D230" s="708"/>
      <c r="E230" s="708"/>
      <c r="F230" s="708"/>
      <c r="G230" s="708"/>
      <c r="H230" s="708"/>
      <c r="I230" s="708"/>
      <c r="J230" s="708"/>
      <c r="K230" s="708"/>
      <c r="L230" s="708"/>
      <c r="M230" s="708"/>
      <c r="N230" s="708"/>
      <c r="O230" s="708"/>
      <c r="P230" s="708"/>
      <c r="Q230" s="708"/>
      <c r="R230" s="708"/>
      <c r="S230" s="708"/>
      <c r="T230" s="708"/>
      <c r="U230" s="708"/>
      <c r="V230" s="708"/>
      <c r="W230" s="708"/>
      <c r="X230" s="708"/>
      <c r="Y230" s="708"/>
      <c r="Z230" s="708"/>
      <c r="AA230" s="708"/>
      <c r="AB230" s="708"/>
      <c r="AC230" s="708"/>
      <c r="AD230" s="708"/>
      <c r="AE230" s="708"/>
      <c r="AF230" s="708"/>
    </row>
    <row r="231" spans="1:32" ht="15.75" customHeight="1">
      <c r="A231" s="708"/>
      <c r="B231" s="708"/>
      <c r="C231" s="708"/>
      <c r="D231" s="708"/>
      <c r="E231" s="708"/>
      <c r="F231" s="708"/>
      <c r="G231" s="708"/>
      <c r="H231" s="708"/>
      <c r="I231" s="708"/>
      <c r="J231" s="708"/>
      <c r="K231" s="708"/>
      <c r="L231" s="708"/>
      <c r="M231" s="708"/>
      <c r="N231" s="708"/>
      <c r="O231" s="708"/>
      <c r="P231" s="708"/>
      <c r="Q231" s="708"/>
      <c r="R231" s="708"/>
      <c r="S231" s="708"/>
      <c r="T231" s="708"/>
      <c r="U231" s="708"/>
      <c r="V231" s="708"/>
      <c r="W231" s="708"/>
      <c r="X231" s="708"/>
      <c r="Y231" s="708"/>
      <c r="Z231" s="708"/>
      <c r="AA231" s="708"/>
      <c r="AB231" s="708"/>
      <c r="AC231" s="708"/>
      <c r="AD231" s="708"/>
      <c r="AE231" s="708"/>
      <c r="AF231" s="708"/>
    </row>
    <row r="232" spans="1:32" ht="15.75" customHeight="1">
      <c r="A232" s="708"/>
      <c r="B232" s="708"/>
      <c r="C232" s="708"/>
      <c r="D232" s="708"/>
      <c r="E232" s="708"/>
      <c r="F232" s="708"/>
      <c r="G232" s="708"/>
      <c r="H232" s="708"/>
      <c r="I232" s="708"/>
      <c r="J232" s="708"/>
      <c r="K232" s="708"/>
      <c r="L232" s="708"/>
      <c r="M232" s="708"/>
      <c r="N232" s="708"/>
      <c r="O232" s="708"/>
      <c r="P232" s="708"/>
      <c r="Q232" s="708"/>
      <c r="R232" s="708"/>
      <c r="S232" s="708"/>
      <c r="T232" s="708"/>
      <c r="U232" s="708"/>
      <c r="V232" s="708"/>
      <c r="W232" s="708"/>
      <c r="X232" s="708"/>
      <c r="Y232" s="708"/>
      <c r="Z232" s="708"/>
      <c r="AA232" s="708"/>
      <c r="AB232" s="708"/>
      <c r="AC232" s="708"/>
      <c r="AD232" s="708"/>
      <c r="AE232" s="708"/>
      <c r="AF232" s="708"/>
    </row>
    <row r="233" spans="1:32" ht="15.75" customHeight="1">
      <c r="A233" s="708"/>
      <c r="B233" s="708"/>
      <c r="C233" s="708"/>
      <c r="D233" s="708"/>
      <c r="E233" s="708"/>
      <c r="F233" s="708"/>
      <c r="G233" s="708"/>
      <c r="H233" s="708"/>
      <c r="I233" s="708"/>
      <c r="J233" s="708"/>
      <c r="K233" s="708"/>
      <c r="L233" s="708"/>
      <c r="M233" s="708"/>
      <c r="N233" s="708"/>
      <c r="O233" s="708"/>
      <c r="P233" s="708"/>
      <c r="Q233" s="708"/>
      <c r="R233" s="708"/>
      <c r="S233" s="708"/>
      <c r="T233" s="708"/>
      <c r="U233" s="708"/>
      <c r="V233" s="708"/>
      <c r="W233" s="708"/>
      <c r="X233" s="708"/>
      <c r="Y233" s="708"/>
      <c r="Z233" s="708"/>
      <c r="AA233" s="708"/>
      <c r="AB233" s="708"/>
      <c r="AC233" s="708"/>
      <c r="AD233" s="708"/>
      <c r="AE233" s="708"/>
      <c r="AF233" s="708"/>
    </row>
    <row r="234" spans="1:32" ht="15.75" customHeight="1">
      <c r="A234" s="708"/>
      <c r="B234" s="708"/>
      <c r="C234" s="708"/>
      <c r="D234" s="708"/>
      <c r="E234" s="708"/>
      <c r="F234" s="708"/>
      <c r="G234" s="708"/>
      <c r="H234" s="708"/>
      <c r="I234" s="708"/>
      <c r="J234" s="708"/>
      <c r="K234" s="708"/>
      <c r="L234" s="708"/>
      <c r="M234" s="708"/>
      <c r="N234" s="708"/>
      <c r="O234" s="708"/>
      <c r="P234" s="708"/>
      <c r="Q234" s="708"/>
      <c r="R234" s="708"/>
      <c r="S234" s="708"/>
      <c r="T234" s="708"/>
      <c r="U234" s="708"/>
      <c r="V234" s="708"/>
      <c r="W234" s="708"/>
      <c r="X234" s="708"/>
      <c r="Y234" s="708"/>
      <c r="Z234" s="708"/>
      <c r="AA234" s="708"/>
      <c r="AB234" s="708"/>
      <c r="AC234" s="708"/>
      <c r="AD234" s="708"/>
      <c r="AE234" s="708"/>
      <c r="AF234" s="708"/>
    </row>
    <row r="235" spans="1:32" ht="15.75" customHeight="1">
      <c r="A235" s="708"/>
      <c r="B235" s="708"/>
      <c r="C235" s="708"/>
      <c r="D235" s="708"/>
      <c r="E235" s="708"/>
      <c r="F235" s="708"/>
      <c r="G235" s="708"/>
      <c r="H235" s="708"/>
      <c r="I235" s="708"/>
      <c r="J235" s="708"/>
      <c r="K235" s="708"/>
      <c r="L235" s="708"/>
      <c r="M235" s="708"/>
      <c r="N235" s="708"/>
      <c r="O235" s="708"/>
      <c r="P235" s="708"/>
      <c r="Q235" s="708"/>
      <c r="R235" s="708"/>
      <c r="S235" s="708"/>
      <c r="T235" s="708"/>
      <c r="U235" s="708"/>
      <c r="V235" s="708"/>
      <c r="W235" s="708"/>
      <c r="X235" s="708"/>
      <c r="Y235" s="708"/>
      <c r="Z235" s="708"/>
      <c r="AA235" s="708"/>
      <c r="AB235" s="708"/>
      <c r="AC235" s="708"/>
      <c r="AD235" s="708"/>
      <c r="AE235" s="708"/>
      <c r="AF235" s="708"/>
    </row>
    <row r="236" spans="1:32" ht="15.75" customHeight="1">
      <c r="A236" s="708"/>
      <c r="B236" s="708"/>
      <c r="C236" s="708"/>
      <c r="D236" s="708"/>
      <c r="E236" s="708"/>
      <c r="F236" s="708"/>
      <c r="G236" s="708"/>
      <c r="H236" s="708"/>
      <c r="I236" s="708"/>
      <c r="J236" s="708"/>
      <c r="K236" s="708"/>
      <c r="L236" s="708"/>
      <c r="M236" s="708"/>
      <c r="N236" s="708"/>
      <c r="O236" s="708"/>
      <c r="P236" s="708"/>
      <c r="Q236" s="708"/>
      <c r="R236" s="708"/>
      <c r="S236" s="708"/>
      <c r="T236" s="708"/>
      <c r="U236" s="708"/>
      <c r="V236" s="708"/>
      <c r="W236" s="708"/>
      <c r="X236" s="708"/>
      <c r="Y236" s="708"/>
      <c r="Z236" s="708"/>
      <c r="AA236" s="708"/>
      <c r="AB236" s="708"/>
      <c r="AC236" s="708"/>
      <c r="AD236" s="708"/>
      <c r="AE236" s="708"/>
      <c r="AF236" s="708"/>
    </row>
    <row r="237" spans="1:32" ht="15.75" customHeight="1">
      <c r="A237" s="708"/>
      <c r="B237" s="708"/>
      <c r="C237" s="708"/>
      <c r="D237" s="708"/>
      <c r="E237" s="708"/>
      <c r="F237" s="708"/>
      <c r="G237" s="708"/>
      <c r="H237" s="708"/>
      <c r="I237" s="708"/>
      <c r="J237" s="708"/>
      <c r="K237" s="708"/>
      <c r="L237" s="708"/>
      <c r="M237" s="708"/>
      <c r="N237" s="708"/>
      <c r="O237" s="708"/>
      <c r="P237" s="708"/>
      <c r="Q237" s="708"/>
      <c r="R237" s="708"/>
      <c r="S237" s="708"/>
      <c r="T237" s="708"/>
      <c r="U237" s="708"/>
      <c r="V237" s="708"/>
      <c r="W237" s="708"/>
      <c r="X237" s="708"/>
      <c r="Y237" s="708"/>
      <c r="Z237" s="708"/>
      <c r="AA237" s="708"/>
      <c r="AB237" s="708"/>
      <c r="AC237" s="708"/>
      <c r="AD237" s="708"/>
      <c r="AE237" s="708"/>
      <c r="AF237" s="708"/>
    </row>
    <row r="238" spans="1:32" ht="15.75" customHeight="1">
      <c r="A238" s="708"/>
      <c r="B238" s="708"/>
      <c r="C238" s="708"/>
      <c r="D238" s="708"/>
      <c r="E238" s="708"/>
      <c r="F238" s="708"/>
      <c r="G238" s="708"/>
      <c r="H238" s="708"/>
      <c r="I238" s="708"/>
      <c r="J238" s="708"/>
      <c r="K238" s="708"/>
      <c r="L238" s="708"/>
      <c r="M238" s="708"/>
      <c r="N238" s="708"/>
      <c r="O238" s="708"/>
      <c r="P238" s="708"/>
      <c r="Q238" s="708"/>
      <c r="R238" s="708"/>
      <c r="S238" s="708"/>
      <c r="T238" s="708"/>
      <c r="U238" s="708"/>
      <c r="V238" s="708"/>
      <c r="W238" s="708"/>
      <c r="X238" s="708"/>
      <c r="Y238" s="708"/>
      <c r="Z238" s="708"/>
      <c r="AA238" s="708"/>
      <c r="AB238" s="708"/>
      <c r="AC238" s="708"/>
      <c r="AD238" s="708"/>
      <c r="AE238" s="708"/>
      <c r="AF238" s="708"/>
    </row>
    <row r="239" spans="1:32" ht="15.75" customHeight="1">
      <c r="A239" s="708"/>
      <c r="B239" s="708"/>
      <c r="C239" s="708"/>
      <c r="D239" s="708"/>
      <c r="E239" s="708"/>
      <c r="F239" s="708"/>
      <c r="G239" s="708"/>
      <c r="H239" s="708"/>
      <c r="I239" s="708"/>
      <c r="J239" s="708"/>
      <c r="K239" s="708"/>
      <c r="L239" s="708"/>
      <c r="M239" s="708"/>
      <c r="N239" s="708"/>
      <c r="O239" s="708"/>
      <c r="P239" s="708"/>
      <c r="Q239" s="708"/>
      <c r="R239" s="708"/>
      <c r="S239" s="708"/>
      <c r="T239" s="708"/>
      <c r="U239" s="708"/>
      <c r="V239" s="708"/>
      <c r="W239" s="708"/>
      <c r="X239" s="708"/>
      <c r="Y239" s="708"/>
      <c r="Z239" s="708"/>
      <c r="AA239" s="708"/>
      <c r="AB239" s="708"/>
      <c r="AC239" s="708"/>
      <c r="AD239" s="708"/>
      <c r="AE239" s="708"/>
      <c r="AF239" s="708"/>
    </row>
    <row r="240" spans="1:32" ht="15.75" customHeight="1">
      <c r="A240" s="708"/>
      <c r="B240" s="708"/>
      <c r="C240" s="708"/>
      <c r="D240" s="708"/>
      <c r="E240" s="708"/>
      <c r="F240" s="708"/>
      <c r="G240" s="708"/>
      <c r="H240" s="708"/>
      <c r="I240" s="708"/>
      <c r="J240" s="708"/>
      <c r="K240" s="708"/>
      <c r="L240" s="708"/>
      <c r="M240" s="708"/>
      <c r="N240" s="708"/>
      <c r="O240" s="708"/>
      <c r="P240" s="708"/>
      <c r="Q240" s="708"/>
      <c r="R240" s="708"/>
      <c r="S240" s="708"/>
      <c r="T240" s="708"/>
      <c r="U240" s="708"/>
      <c r="V240" s="708"/>
      <c r="W240" s="708"/>
      <c r="X240" s="708"/>
      <c r="Y240" s="708"/>
      <c r="Z240" s="708"/>
      <c r="AA240" s="708"/>
      <c r="AB240" s="708"/>
      <c r="AC240" s="708"/>
      <c r="AD240" s="708"/>
      <c r="AE240" s="708"/>
      <c r="AF240" s="708"/>
    </row>
    <row r="241" spans="1:32" ht="15.75" customHeight="1">
      <c r="A241" s="708"/>
      <c r="B241" s="708"/>
      <c r="C241" s="708"/>
      <c r="D241" s="708"/>
      <c r="E241" s="708"/>
      <c r="F241" s="708"/>
      <c r="G241" s="708"/>
      <c r="H241" s="708"/>
      <c r="I241" s="708"/>
      <c r="J241" s="708"/>
      <c r="K241" s="708"/>
      <c r="L241" s="708"/>
      <c r="M241" s="708"/>
      <c r="N241" s="708"/>
      <c r="O241" s="708"/>
      <c r="P241" s="708"/>
      <c r="Q241" s="708"/>
      <c r="R241" s="708"/>
      <c r="S241" s="708"/>
      <c r="T241" s="708"/>
      <c r="U241" s="708"/>
      <c r="V241" s="708"/>
      <c r="W241" s="708"/>
      <c r="X241" s="708"/>
      <c r="Y241" s="708"/>
      <c r="Z241" s="708"/>
      <c r="AA241" s="708"/>
      <c r="AB241" s="708"/>
      <c r="AC241" s="708"/>
      <c r="AD241" s="708"/>
      <c r="AE241" s="708"/>
      <c r="AF241" s="708"/>
    </row>
    <row r="242" spans="1:32" ht="15.75" customHeight="1">
      <c r="A242" s="708"/>
      <c r="B242" s="708"/>
      <c r="C242" s="708"/>
      <c r="D242" s="708"/>
      <c r="E242" s="708"/>
      <c r="F242" s="708"/>
      <c r="G242" s="708"/>
      <c r="H242" s="708"/>
      <c r="I242" s="708"/>
      <c r="J242" s="708"/>
      <c r="K242" s="708"/>
      <c r="L242" s="708"/>
      <c r="M242" s="708"/>
      <c r="N242" s="708"/>
      <c r="O242" s="708"/>
      <c r="P242" s="708"/>
      <c r="Q242" s="708"/>
      <c r="R242" s="708"/>
      <c r="S242" s="708"/>
      <c r="T242" s="708"/>
      <c r="U242" s="708"/>
      <c r="V242" s="708"/>
      <c r="W242" s="708"/>
      <c r="X242" s="708"/>
      <c r="Y242" s="708"/>
      <c r="Z242" s="708"/>
      <c r="AA242" s="708"/>
      <c r="AB242" s="708"/>
      <c r="AC242" s="708"/>
      <c r="AD242" s="708"/>
      <c r="AE242" s="708"/>
      <c r="AF242" s="708"/>
    </row>
    <row r="243" spans="1:32" ht="15.75" customHeight="1">
      <c r="A243" s="708"/>
      <c r="B243" s="708"/>
      <c r="C243" s="708"/>
      <c r="D243" s="708"/>
      <c r="E243" s="708"/>
      <c r="F243" s="708"/>
      <c r="G243" s="708"/>
      <c r="H243" s="708"/>
      <c r="I243" s="708"/>
      <c r="J243" s="708"/>
      <c r="K243" s="708"/>
      <c r="L243" s="708"/>
      <c r="M243" s="708"/>
      <c r="N243" s="708"/>
      <c r="O243" s="708"/>
      <c r="P243" s="708"/>
      <c r="Q243" s="708"/>
      <c r="R243" s="708"/>
      <c r="S243" s="708"/>
      <c r="T243" s="708"/>
      <c r="U243" s="708"/>
      <c r="V243" s="708"/>
      <c r="W243" s="708"/>
      <c r="X243" s="708"/>
      <c r="Y243" s="708"/>
      <c r="Z243" s="708"/>
      <c r="AA243" s="708"/>
      <c r="AB243" s="708"/>
      <c r="AC243" s="708"/>
      <c r="AD243" s="708"/>
      <c r="AE243" s="708"/>
      <c r="AF243" s="708"/>
    </row>
    <row r="244" spans="1:32" ht="15.75" customHeight="1">
      <c r="A244" s="708"/>
      <c r="B244" s="708"/>
      <c r="C244" s="708"/>
      <c r="D244" s="708"/>
      <c r="E244" s="708"/>
      <c r="F244" s="708"/>
      <c r="G244" s="708"/>
      <c r="H244" s="708"/>
      <c r="I244" s="708"/>
      <c r="J244" s="708"/>
      <c r="K244" s="708"/>
      <c r="L244" s="708"/>
      <c r="M244" s="708"/>
      <c r="N244" s="708"/>
      <c r="O244" s="708"/>
      <c r="P244" s="708"/>
      <c r="Q244" s="708"/>
      <c r="R244" s="708"/>
      <c r="S244" s="708"/>
      <c r="T244" s="708"/>
      <c r="U244" s="708"/>
      <c r="V244" s="708"/>
      <c r="W244" s="708"/>
      <c r="X244" s="708"/>
      <c r="Y244" s="708"/>
      <c r="Z244" s="708"/>
      <c r="AA244" s="708"/>
      <c r="AB244" s="708"/>
      <c r="AC244" s="708"/>
      <c r="AD244" s="708"/>
      <c r="AE244" s="708"/>
      <c r="AF244" s="708"/>
    </row>
    <row r="245" spans="1:32" ht="15.75" customHeight="1">
      <c r="A245" s="708"/>
      <c r="B245" s="708"/>
      <c r="C245" s="708"/>
      <c r="D245" s="708"/>
      <c r="E245" s="708"/>
      <c r="F245" s="708"/>
      <c r="G245" s="708"/>
      <c r="H245" s="708"/>
      <c r="I245" s="708"/>
      <c r="J245" s="708"/>
      <c r="K245" s="708"/>
      <c r="L245" s="708"/>
      <c r="M245" s="708"/>
      <c r="N245" s="708"/>
      <c r="O245" s="708"/>
      <c r="P245" s="708"/>
      <c r="Q245" s="708"/>
      <c r="R245" s="708"/>
      <c r="S245" s="708"/>
      <c r="T245" s="708"/>
      <c r="U245" s="708"/>
      <c r="V245" s="708"/>
      <c r="W245" s="708"/>
      <c r="X245" s="708"/>
      <c r="Y245" s="708"/>
      <c r="Z245" s="708"/>
      <c r="AA245" s="708"/>
      <c r="AB245" s="708"/>
      <c r="AC245" s="708"/>
      <c r="AD245" s="708"/>
      <c r="AE245" s="708"/>
      <c r="AF245" s="708"/>
    </row>
    <row r="246" spans="1:32" ht="15.75" customHeight="1">
      <c r="A246" s="708"/>
      <c r="B246" s="708"/>
      <c r="C246" s="708"/>
      <c r="D246" s="708"/>
      <c r="E246" s="708"/>
      <c r="F246" s="708"/>
      <c r="G246" s="708"/>
      <c r="H246" s="708"/>
      <c r="I246" s="708"/>
      <c r="J246" s="708"/>
      <c r="K246" s="708"/>
      <c r="L246" s="708"/>
      <c r="M246" s="708"/>
      <c r="N246" s="708"/>
      <c r="O246" s="708"/>
      <c r="P246" s="708"/>
      <c r="Q246" s="708"/>
      <c r="R246" s="708"/>
      <c r="S246" s="708"/>
      <c r="T246" s="708"/>
      <c r="U246" s="708"/>
      <c r="V246" s="708"/>
      <c r="W246" s="708"/>
      <c r="X246" s="708"/>
      <c r="Y246" s="708"/>
      <c r="Z246" s="708"/>
      <c r="AA246" s="708"/>
      <c r="AB246" s="708"/>
      <c r="AC246" s="708"/>
      <c r="AD246" s="708"/>
      <c r="AE246" s="708"/>
      <c r="AF246" s="708"/>
    </row>
    <row r="247" spans="1:32" ht="15.75" customHeight="1">
      <c r="A247" s="708"/>
      <c r="B247" s="708"/>
      <c r="C247" s="708"/>
      <c r="D247" s="708"/>
      <c r="E247" s="708"/>
      <c r="F247" s="708"/>
      <c r="G247" s="708"/>
      <c r="H247" s="708"/>
      <c r="I247" s="708"/>
      <c r="J247" s="708"/>
      <c r="K247" s="708"/>
      <c r="L247" s="708"/>
      <c r="M247" s="708"/>
      <c r="N247" s="708"/>
      <c r="O247" s="708"/>
      <c r="P247" s="708"/>
      <c r="Q247" s="708"/>
      <c r="R247" s="708"/>
      <c r="S247" s="708"/>
      <c r="T247" s="708"/>
      <c r="U247" s="708"/>
      <c r="V247" s="708"/>
      <c r="W247" s="708"/>
      <c r="X247" s="708"/>
      <c r="Y247" s="708"/>
      <c r="Z247" s="708"/>
      <c r="AA247" s="708"/>
      <c r="AB247" s="708"/>
      <c r="AC247" s="708"/>
      <c r="AD247" s="708"/>
      <c r="AE247" s="708"/>
      <c r="AF247" s="708"/>
    </row>
    <row r="248" spans="1:32" ht="15.75" customHeight="1">
      <c r="A248" s="708"/>
      <c r="B248" s="708"/>
      <c r="C248" s="708"/>
      <c r="D248" s="708"/>
      <c r="E248" s="708"/>
      <c r="F248" s="708"/>
      <c r="G248" s="708"/>
      <c r="H248" s="708"/>
      <c r="I248" s="708"/>
      <c r="J248" s="708"/>
      <c r="K248" s="708"/>
      <c r="L248" s="708"/>
      <c r="M248" s="708"/>
      <c r="N248" s="708"/>
      <c r="O248" s="708"/>
      <c r="P248" s="708"/>
      <c r="Q248" s="708"/>
      <c r="R248" s="708"/>
      <c r="S248" s="708"/>
      <c r="T248" s="708"/>
      <c r="U248" s="708"/>
      <c r="V248" s="708"/>
      <c r="W248" s="708"/>
      <c r="X248" s="708"/>
      <c r="Y248" s="708"/>
      <c r="Z248" s="708"/>
      <c r="AA248" s="708"/>
      <c r="AB248" s="708"/>
      <c r="AC248" s="708"/>
      <c r="AD248" s="708"/>
      <c r="AE248" s="708"/>
      <c r="AF248" s="708"/>
    </row>
    <row r="249" spans="1:32" ht="15.75" customHeight="1">
      <c r="A249" s="708"/>
      <c r="B249" s="708"/>
      <c r="C249" s="708"/>
      <c r="D249" s="708"/>
      <c r="E249" s="708"/>
      <c r="F249" s="708"/>
      <c r="G249" s="708"/>
      <c r="H249" s="708"/>
      <c r="I249" s="708"/>
      <c r="J249" s="708"/>
      <c r="K249" s="708"/>
      <c r="L249" s="708"/>
      <c r="M249" s="708"/>
      <c r="N249" s="708"/>
      <c r="O249" s="708"/>
      <c r="P249" s="708"/>
      <c r="Q249" s="708"/>
      <c r="R249" s="708"/>
      <c r="S249" s="708"/>
      <c r="T249" s="708"/>
      <c r="U249" s="708"/>
      <c r="V249" s="708"/>
      <c r="W249" s="708"/>
      <c r="X249" s="708"/>
      <c r="Y249" s="708"/>
      <c r="Z249" s="708"/>
      <c r="AA249" s="708"/>
      <c r="AB249" s="708"/>
      <c r="AC249" s="708"/>
      <c r="AD249" s="708"/>
      <c r="AE249" s="708"/>
      <c r="AF249" s="708"/>
    </row>
    <row r="250" spans="1:32" ht="15.75" customHeight="1">
      <c r="A250" s="708"/>
      <c r="B250" s="708"/>
      <c r="C250" s="708"/>
      <c r="D250" s="708"/>
      <c r="E250" s="708"/>
      <c r="F250" s="708"/>
      <c r="G250" s="708"/>
      <c r="H250" s="708"/>
      <c r="I250" s="708"/>
      <c r="J250" s="708"/>
      <c r="K250" s="708"/>
      <c r="L250" s="708"/>
      <c r="M250" s="708"/>
      <c r="N250" s="708"/>
      <c r="O250" s="708"/>
      <c r="P250" s="708"/>
      <c r="Q250" s="708"/>
      <c r="R250" s="708"/>
      <c r="S250" s="708"/>
      <c r="T250" s="708"/>
      <c r="U250" s="708"/>
      <c r="V250" s="708"/>
      <c r="W250" s="708"/>
      <c r="X250" s="708"/>
      <c r="Y250" s="708"/>
      <c r="Z250" s="708"/>
      <c r="AA250" s="708"/>
      <c r="AB250" s="708"/>
      <c r="AC250" s="708"/>
      <c r="AD250" s="708"/>
      <c r="AE250" s="708"/>
      <c r="AF250" s="708"/>
    </row>
    <row r="251" spans="1:32" ht="15.75" customHeight="1">
      <c r="A251" s="708"/>
      <c r="B251" s="708"/>
      <c r="C251" s="708"/>
      <c r="D251" s="708"/>
      <c r="E251" s="708"/>
      <c r="F251" s="708"/>
      <c r="G251" s="708"/>
      <c r="H251" s="708"/>
      <c r="I251" s="708"/>
      <c r="J251" s="708"/>
      <c r="K251" s="708"/>
      <c r="L251" s="708"/>
      <c r="M251" s="708"/>
      <c r="N251" s="708"/>
      <c r="O251" s="708"/>
      <c r="P251" s="708"/>
      <c r="Q251" s="708"/>
      <c r="R251" s="708"/>
      <c r="S251" s="708"/>
      <c r="T251" s="708"/>
      <c r="U251" s="708"/>
      <c r="V251" s="708"/>
      <c r="W251" s="708"/>
      <c r="X251" s="708"/>
      <c r="Y251" s="708"/>
      <c r="Z251" s="708"/>
      <c r="AA251" s="708"/>
      <c r="AB251" s="708"/>
      <c r="AC251" s="708"/>
      <c r="AD251" s="708"/>
      <c r="AE251" s="708"/>
      <c r="AF251" s="708"/>
    </row>
    <row r="252" spans="1:32" ht="15.75" customHeight="1">
      <c r="A252" s="708"/>
      <c r="B252" s="708"/>
      <c r="C252" s="708"/>
      <c r="D252" s="708"/>
      <c r="E252" s="708"/>
      <c r="F252" s="708"/>
      <c r="G252" s="708"/>
      <c r="H252" s="708"/>
      <c r="I252" s="708"/>
      <c r="J252" s="708"/>
      <c r="K252" s="708"/>
      <c r="L252" s="708"/>
      <c r="M252" s="708"/>
      <c r="N252" s="708"/>
      <c r="O252" s="708"/>
      <c r="P252" s="708"/>
      <c r="Q252" s="708"/>
      <c r="R252" s="708"/>
      <c r="S252" s="708"/>
      <c r="T252" s="708"/>
      <c r="U252" s="708"/>
      <c r="V252" s="708"/>
      <c r="W252" s="708"/>
      <c r="X252" s="708"/>
      <c r="Y252" s="708"/>
      <c r="Z252" s="708"/>
      <c r="AA252" s="708"/>
      <c r="AB252" s="708"/>
      <c r="AC252" s="708"/>
      <c r="AD252" s="708"/>
      <c r="AE252" s="708"/>
      <c r="AF252" s="708"/>
    </row>
    <row r="253" spans="1:32" ht="15.75" customHeight="1">
      <c r="A253" s="708"/>
      <c r="B253" s="708"/>
      <c r="C253" s="708"/>
      <c r="D253" s="708"/>
      <c r="E253" s="708"/>
      <c r="F253" s="708"/>
      <c r="G253" s="708"/>
      <c r="H253" s="708"/>
      <c r="I253" s="708"/>
      <c r="J253" s="708"/>
      <c r="K253" s="708"/>
      <c r="L253" s="708"/>
      <c r="M253" s="708"/>
      <c r="N253" s="708"/>
      <c r="O253" s="708"/>
      <c r="P253" s="708"/>
      <c r="Q253" s="708"/>
      <c r="R253" s="708"/>
      <c r="S253" s="708"/>
      <c r="T253" s="708"/>
      <c r="U253" s="708"/>
      <c r="V253" s="708"/>
      <c r="W253" s="708"/>
      <c r="X253" s="708"/>
      <c r="Y253" s="708"/>
      <c r="Z253" s="708"/>
      <c r="AA253" s="708"/>
      <c r="AB253" s="708"/>
      <c r="AC253" s="708"/>
      <c r="AD253" s="708"/>
      <c r="AE253" s="708"/>
      <c r="AF253" s="708"/>
    </row>
    <row r="254" spans="1:32" ht="15.75" customHeight="1">
      <c r="A254" s="708"/>
      <c r="B254" s="708"/>
      <c r="C254" s="708"/>
      <c r="D254" s="708"/>
      <c r="E254" s="708"/>
      <c r="F254" s="708"/>
      <c r="G254" s="708"/>
      <c r="H254" s="708"/>
      <c r="I254" s="708"/>
      <c r="J254" s="708"/>
      <c r="K254" s="708"/>
      <c r="L254" s="708"/>
      <c r="M254" s="708"/>
      <c r="N254" s="708"/>
      <c r="O254" s="708"/>
      <c r="P254" s="708"/>
      <c r="Q254" s="708"/>
      <c r="R254" s="708"/>
      <c r="S254" s="708"/>
      <c r="T254" s="708"/>
      <c r="U254" s="708"/>
      <c r="V254" s="708"/>
      <c r="W254" s="708"/>
      <c r="X254" s="708"/>
      <c r="Y254" s="708"/>
      <c r="Z254" s="708"/>
      <c r="AA254" s="708"/>
      <c r="AB254" s="708"/>
      <c r="AC254" s="708"/>
      <c r="AD254" s="708"/>
      <c r="AE254" s="708"/>
      <c r="AF254" s="708"/>
    </row>
    <row r="255" spans="1:32" ht="15.75" customHeight="1">
      <c r="A255" s="708"/>
      <c r="B255" s="708"/>
      <c r="C255" s="708"/>
      <c r="D255" s="708"/>
      <c r="E255" s="708"/>
      <c r="F255" s="708"/>
      <c r="G255" s="708"/>
      <c r="H255" s="708"/>
      <c r="I255" s="708"/>
      <c r="J255" s="708"/>
      <c r="K255" s="708"/>
      <c r="L255" s="708"/>
      <c r="M255" s="708"/>
      <c r="N255" s="708"/>
      <c r="O255" s="708"/>
      <c r="P255" s="708"/>
      <c r="Q255" s="708"/>
      <c r="R255" s="708"/>
      <c r="S255" s="708"/>
      <c r="T255" s="708"/>
      <c r="U255" s="708"/>
      <c r="V255" s="708"/>
      <c r="W255" s="708"/>
      <c r="X255" s="708"/>
      <c r="Y255" s="708"/>
      <c r="Z255" s="708"/>
      <c r="AA255" s="708"/>
      <c r="AB255" s="708"/>
      <c r="AC255" s="708"/>
      <c r="AD255" s="708"/>
      <c r="AE255" s="708"/>
      <c r="AF255" s="708"/>
    </row>
    <row r="256" spans="1:32" ht="15.75" customHeight="1">
      <c r="A256" s="708"/>
      <c r="B256" s="708"/>
      <c r="C256" s="708"/>
      <c r="D256" s="708"/>
      <c r="E256" s="708"/>
      <c r="F256" s="708"/>
      <c r="G256" s="708"/>
      <c r="H256" s="708"/>
      <c r="I256" s="708"/>
      <c r="J256" s="708"/>
      <c r="K256" s="708"/>
      <c r="L256" s="708"/>
      <c r="M256" s="708"/>
      <c r="N256" s="708"/>
      <c r="O256" s="708"/>
      <c r="P256" s="708"/>
      <c r="Q256" s="708"/>
      <c r="R256" s="708"/>
      <c r="S256" s="708"/>
      <c r="T256" s="708"/>
      <c r="U256" s="708"/>
      <c r="V256" s="708"/>
      <c r="W256" s="708"/>
      <c r="X256" s="708"/>
      <c r="Y256" s="708"/>
      <c r="Z256" s="708"/>
      <c r="AA256" s="708"/>
      <c r="AB256" s="708"/>
      <c r="AC256" s="708"/>
      <c r="AD256" s="708"/>
      <c r="AE256" s="708"/>
      <c r="AF256" s="708"/>
    </row>
    <row r="257" spans="1:32" ht="15.75" customHeight="1">
      <c r="A257" s="708"/>
      <c r="B257" s="708"/>
      <c r="C257" s="708"/>
      <c r="D257" s="708"/>
      <c r="E257" s="708"/>
      <c r="F257" s="708"/>
      <c r="G257" s="708"/>
      <c r="H257" s="708"/>
      <c r="I257" s="708"/>
      <c r="J257" s="708"/>
      <c r="K257" s="708"/>
      <c r="L257" s="708"/>
      <c r="M257" s="708"/>
      <c r="N257" s="708"/>
      <c r="O257" s="708"/>
      <c r="P257" s="708"/>
      <c r="Q257" s="708"/>
      <c r="R257" s="708"/>
      <c r="S257" s="708"/>
      <c r="T257" s="708"/>
      <c r="U257" s="708"/>
      <c r="V257" s="708"/>
      <c r="W257" s="708"/>
      <c r="X257" s="708"/>
      <c r="Y257" s="708"/>
      <c r="Z257" s="708"/>
      <c r="AA257" s="708"/>
      <c r="AB257" s="708"/>
      <c r="AC257" s="708"/>
      <c r="AD257" s="708"/>
      <c r="AE257" s="708"/>
      <c r="AF257" s="708"/>
    </row>
    <row r="258" spans="1:32" ht="15.75" customHeight="1">
      <c r="A258" s="708"/>
      <c r="B258" s="708"/>
      <c r="C258" s="708"/>
      <c r="D258" s="708"/>
      <c r="E258" s="708"/>
      <c r="F258" s="708"/>
      <c r="G258" s="708"/>
      <c r="H258" s="708"/>
      <c r="I258" s="708"/>
      <c r="J258" s="708"/>
      <c r="K258" s="708"/>
      <c r="L258" s="708"/>
      <c r="M258" s="708"/>
      <c r="N258" s="708"/>
      <c r="O258" s="708"/>
      <c r="P258" s="708"/>
      <c r="Q258" s="708"/>
      <c r="R258" s="708"/>
      <c r="S258" s="708"/>
      <c r="T258" s="708"/>
      <c r="U258" s="708"/>
      <c r="V258" s="708"/>
      <c r="W258" s="708"/>
      <c r="X258" s="708"/>
      <c r="Y258" s="708"/>
      <c r="Z258" s="708"/>
      <c r="AA258" s="708"/>
      <c r="AB258" s="708"/>
      <c r="AC258" s="708"/>
      <c r="AD258" s="708"/>
      <c r="AE258" s="708"/>
      <c r="AF258" s="708"/>
    </row>
    <row r="259" spans="1:32" ht="15.75" customHeight="1">
      <c r="A259" s="708"/>
      <c r="B259" s="708"/>
      <c r="C259" s="708"/>
      <c r="D259" s="708"/>
      <c r="E259" s="708"/>
      <c r="F259" s="708"/>
      <c r="G259" s="708"/>
      <c r="H259" s="708"/>
      <c r="I259" s="708"/>
      <c r="J259" s="708"/>
      <c r="K259" s="708"/>
      <c r="L259" s="708"/>
      <c r="M259" s="708"/>
      <c r="N259" s="708"/>
      <c r="O259" s="708"/>
      <c r="P259" s="708"/>
      <c r="Q259" s="708"/>
      <c r="R259" s="708"/>
      <c r="S259" s="708"/>
      <c r="T259" s="708"/>
      <c r="U259" s="708"/>
      <c r="V259" s="708"/>
      <c r="W259" s="708"/>
      <c r="X259" s="708"/>
      <c r="Y259" s="708"/>
      <c r="Z259" s="708"/>
      <c r="AA259" s="708"/>
      <c r="AB259" s="708"/>
      <c r="AC259" s="708"/>
      <c r="AD259" s="708"/>
      <c r="AE259" s="708"/>
      <c r="AF259" s="708"/>
    </row>
    <row r="260" spans="1:32" ht="15.75" customHeight="1">
      <c r="A260" s="708"/>
      <c r="B260" s="708"/>
      <c r="C260" s="708"/>
      <c r="D260" s="708"/>
      <c r="E260" s="708"/>
      <c r="F260" s="708"/>
      <c r="G260" s="708"/>
      <c r="H260" s="708"/>
      <c r="I260" s="708"/>
      <c r="J260" s="708"/>
      <c r="K260" s="708"/>
      <c r="L260" s="708"/>
      <c r="M260" s="708"/>
      <c r="N260" s="708"/>
      <c r="O260" s="708"/>
      <c r="P260" s="708"/>
      <c r="Q260" s="708"/>
      <c r="R260" s="708"/>
      <c r="S260" s="708"/>
      <c r="T260" s="708"/>
      <c r="U260" s="708"/>
      <c r="V260" s="708"/>
      <c r="W260" s="708"/>
      <c r="X260" s="708"/>
      <c r="Y260" s="708"/>
      <c r="Z260" s="708"/>
      <c r="AA260" s="708"/>
      <c r="AB260" s="708"/>
      <c r="AC260" s="708"/>
      <c r="AD260" s="708"/>
      <c r="AE260" s="708"/>
      <c r="AF260" s="708"/>
    </row>
    <row r="261" spans="1:32" ht="15.75" customHeight="1">
      <c r="A261" s="708"/>
      <c r="B261" s="708"/>
      <c r="C261" s="708"/>
      <c r="D261" s="708"/>
      <c r="E261" s="708"/>
      <c r="F261" s="708"/>
      <c r="G261" s="708"/>
      <c r="H261" s="708"/>
      <c r="I261" s="708"/>
      <c r="J261" s="708"/>
      <c r="K261" s="708"/>
      <c r="L261" s="708"/>
      <c r="M261" s="708"/>
      <c r="N261" s="708"/>
      <c r="O261" s="708"/>
      <c r="P261" s="708"/>
      <c r="Q261" s="708"/>
      <c r="R261" s="708"/>
      <c r="S261" s="708"/>
      <c r="T261" s="708"/>
      <c r="U261" s="708"/>
      <c r="V261" s="708"/>
      <c r="W261" s="708"/>
      <c r="X261" s="708"/>
      <c r="Y261" s="708"/>
      <c r="Z261" s="708"/>
      <c r="AA261" s="708"/>
      <c r="AB261" s="708"/>
      <c r="AC261" s="708"/>
      <c r="AD261" s="708"/>
      <c r="AE261" s="708"/>
      <c r="AF261" s="708"/>
    </row>
    <row r="262" spans="1:32" ht="15.75" customHeight="1">
      <c r="A262" s="708"/>
      <c r="B262" s="708"/>
      <c r="C262" s="708"/>
      <c r="D262" s="708"/>
      <c r="E262" s="708"/>
      <c r="F262" s="708"/>
      <c r="G262" s="708"/>
      <c r="H262" s="708"/>
      <c r="I262" s="708"/>
      <c r="J262" s="708"/>
      <c r="K262" s="708"/>
      <c r="L262" s="708"/>
      <c r="M262" s="708"/>
      <c r="N262" s="708"/>
      <c r="O262" s="708"/>
      <c r="P262" s="708"/>
      <c r="Q262" s="708"/>
      <c r="R262" s="708"/>
      <c r="S262" s="708"/>
      <c r="T262" s="708"/>
      <c r="U262" s="708"/>
      <c r="V262" s="708"/>
      <c r="W262" s="708"/>
      <c r="X262" s="708"/>
      <c r="Y262" s="708"/>
      <c r="Z262" s="708"/>
      <c r="AA262" s="708"/>
      <c r="AB262" s="708"/>
      <c r="AC262" s="708"/>
      <c r="AD262" s="708"/>
      <c r="AE262" s="708"/>
      <c r="AF262" s="708"/>
    </row>
    <row r="263" spans="1:32" ht="15.75" customHeight="1">
      <c r="A263" s="708"/>
      <c r="B263" s="708"/>
      <c r="C263" s="708"/>
      <c r="D263" s="708"/>
      <c r="E263" s="708"/>
      <c r="F263" s="708"/>
      <c r="G263" s="708"/>
      <c r="H263" s="708"/>
      <c r="I263" s="708"/>
      <c r="J263" s="708"/>
      <c r="K263" s="708"/>
      <c r="L263" s="708"/>
      <c r="M263" s="708"/>
      <c r="N263" s="708"/>
      <c r="O263" s="708"/>
      <c r="P263" s="708"/>
      <c r="Q263" s="708"/>
      <c r="R263" s="708"/>
      <c r="S263" s="708"/>
      <c r="T263" s="708"/>
      <c r="U263" s="708"/>
      <c r="V263" s="708"/>
      <c r="W263" s="708"/>
      <c r="X263" s="708"/>
      <c r="Y263" s="708"/>
      <c r="Z263" s="708"/>
      <c r="AA263" s="708"/>
      <c r="AB263" s="708"/>
      <c r="AC263" s="708"/>
      <c r="AD263" s="708"/>
      <c r="AE263" s="708"/>
      <c r="AF263" s="708"/>
    </row>
    <row r="264" spans="1:32" ht="15.75" customHeight="1">
      <c r="A264" s="708"/>
      <c r="B264" s="708"/>
      <c r="C264" s="708"/>
      <c r="D264" s="708"/>
      <c r="E264" s="708"/>
      <c r="F264" s="708"/>
      <c r="G264" s="708"/>
      <c r="H264" s="708"/>
      <c r="I264" s="708"/>
      <c r="J264" s="708"/>
      <c r="K264" s="708"/>
      <c r="L264" s="708"/>
      <c r="M264" s="708"/>
      <c r="N264" s="708"/>
      <c r="O264" s="708"/>
      <c r="P264" s="708"/>
      <c r="Q264" s="708"/>
      <c r="R264" s="708"/>
      <c r="S264" s="708"/>
      <c r="T264" s="708"/>
      <c r="U264" s="708"/>
      <c r="V264" s="708"/>
      <c r="W264" s="708"/>
      <c r="X264" s="708"/>
      <c r="Y264" s="708"/>
      <c r="Z264" s="708"/>
      <c r="AA264" s="708"/>
      <c r="AB264" s="708"/>
      <c r="AC264" s="708"/>
      <c r="AD264" s="708"/>
      <c r="AE264" s="708"/>
      <c r="AF264" s="708"/>
    </row>
    <row r="265" spans="1:32" ht="15.75" customHeight="1">
      <c r="A265" s="708"/>
      <c r="B265" s="708"/>
      <c r="C265" s="708"/>
      <c r="D265" s="708"/>
      <c r="E265" s="708"/>
      <c r="F265" s="708"/>
      <c r="G265" s="708"/>
      <c r="H265" s="708"/>
      <c r="I265" s="708"/>
      <c r="J265" s="708"/>
      <c r="K265" s="708"/>
      <c r="L265" s="708"/>
      <c r="M265" s="708"/>
      <c r="N265" s="708"/>
      <c r="O265" s="708"/>
      <c r="P265" s="708"/>
      <c r="Q265" s="708"/>
      <c r="R265" s="708"/>
      <c r="S265" s="708"/>
      <c r="T265" s="708"/>
      <c r="U265" s="708"/>
      <c r="V265" s="708"/>
      <c r="W265" s="708"/>
      <c r="X265" s="708"/>
      <c r="Y265" s="708"/>
      <c r="Z265" s="708"/>
      <c r="AA265" s="708"/>
      <c r="AB265" s="708"/>
      <c r="AC265" s="708"/>
      <c r="AD265" s="708"/>
      <c r="AE265" s="708"/>
      <c r="AF265" s="708"/>
    </row>
    <row r="266" spans="1:32" ht="15.75" customHeight="1">
      <c r="A266" s="708"/>
      <c r="B266" s="708"/>
      <c r="C266" s="708"/>
      <c r="D266" s="708"/>
      <c r="E266" s="708"/>
      <c r="F266" s="708"/>
      <c r="G266" s="708"/>
      <c r="H266" s="708"/>
      <c r="I266" s="708"/>
      <c r="J266" s="708"/>
      <c r="K266" s="708"/>
      <c r="L266" s="708"/>
      <c r="M266" s="708"/>
      <c r="N266" s="708"/>
      <c r="O266" s="708"/>
      <c r="P266" s="708"/>
      <c r="Q266" s="708"/>
      <c r="R266" s="708"/>
      <c r="S266" s="708"/>
      <c r="T266" s="708"/>
      <c r="U266" s="708"/>
      <c r="V266" s="708"/>
      <c r="W266" s="708"/>
      <c r="X266" s="708"/>
      <c r="Y266" s="708"/>
      <c r="Z266" s="708"/>
      <c r="AA266" s="708"/>
      <c r="AB266" s="708"/>
      <c r="AC266" s="708"/>
      <c r="AD266" s="708"/>
      <c r="AE266" s="708"/>
      <c r="AF266" s="708"/>
    </row>
    <row r="267" spans="1:32" ht="15.75" customHeight="1">
      <c r="A267" s="708"/>
      <c r="B267" s="708"/>
      <c r="C267" s="708"/>
      <c r="D267" s="708"/>
      <c r="E267" s="708"/>
      <c r="F267" s="708"/>
      <c r="G267" s="708"/>
      <c r="H267" s="708"/>
      <c r="I267" s="708"/>
      <c r="J267" s="708"/>
      <c r="K267" s="708"/>
      <c r="L267" s="708"/>
      <c r="M267" s="708"/>
      <c r="N267" s="708"/>
      <c r="O267" s="708"/>
      <c r="P267" s="708"/>
      <c r="Q267" s="708"/>
      <c r="R267" s="708"/>
      <c r="S267" s="708"/>
      <c r="T267" s="708"/>
      <c r="U267" s="708"/>
      <c r="V267" s="708"/>
      <c r="W267" s="708"/>
      <c r="X267" s="708"/>
      <c r="Y267" s="708"/>
      <c r="Z267" s="708"/>
      <c r="AA267" s="708"/>
      <c r="AB267" s="708"/>
      <c r="AC267" s="708"/>
      <c r="AD267" s="708"/>
      <c r="AE267" s="708"/>
      <c r="AF267" s="708"/>
    </row>
    <row r="268" spans="1:32" ht="15.75" customHeight="1">
      <c r="A268" s="708"/>
      <c r="B268" s="708"/>
      <c r="C268" s="708"/>
      <c r="D268" s="708"/>
      <c r="E268" s="708"/>
      <c r="F268" s="708"/>
      <c r="G268" s="708"/>
      <c r="H268" s="708"/>
      <c r="I268" s="708"/>
      <c r="J268" s="708"/>
      <c r="K268" s="708"/>
      <c r="L268" s="708"/>
      <c r="M268" s="708"/>
      <c r="N268" s="708"/>
      <c r="O268" s="708"/>
      <c r="P268" s="708"/>
      <c r="Q268" s="708"/>
      <c r="R268" s="708"/>
      <c r="S268" s="708"/>
      <c r="T268" s="708"/>
      <c r="U268" s="708"/>
      <c r="V268" s="708"/>
      <c r="W268" s="708"/>
      <c r="X268" s="708"/>
      <c r="Y268" s="708"/>
      <c r="Z268" s="708"/>
      <c r="AA268" s="708"/>
      <c r="AB268" s="708"/>
      <c r="AC268" s="708"/>
      <c r="AD268" s="708"/>
      <c r="AE268" s="708"/>
      <c r="AF268" s="708"/>
    </row>
    <row r="269" spans="1:32" ht="15.75" customHeight="1">
      <c r="A269" s="708"/>
      <c r="B269" s="708"/>
      <c r="C269" s="708"/>
      <c r="D269" s="708"/>
      <c r="E269" s="708"/>
      <c r="F269" s="708"/>
      <c r="G269" s="708"/>
      <c r="H269" s="708"/>
      <c r="I269" s="708"/>
      <c r="J269" s="708"/>
      <c r="K269" s="708"/>
      <c r="L269" s="708"/>
      <c r="M269" s="708"/>
      <c r="N269" s="708"/>
      <c r="O269" s="708"/>
      <c r="P269" s="708"/>
      <c r="Q269" s="708"/>
      <c r="R269" s="708"/>
      <c r="S269" s="708"/>
      <c r="T269" s="708"/>
      <c r="U269" s="708"/>
      <c r="V269" s="708"/>
      <c r="W269" s="708"/>
      <c r="X269" s="708"/>
      <c r="Y269" s="708"/>
      <c r="Z269" s="708"/>
      <c r="AA269" s="708"/>
      <c r="AB269" s="708"/>
      <c r="AC269" s="708"/>
      <c r="AD269" s="708"/>
      <c r="AE269" s="708"/>
      <c r="AF269" s="708"/>
    </row>
    <row r="270" spans="1:32" ht="15.75" customHeight="1">
      <c r="A270" s="708"/>
      <c r="B270" s="708"/>
      <c r="C270" s="708"/>
      <c r="D270" s="708"/>
      <c r="E270" s="708"/>
      <c r="F270" s="708"/>
      <c r="G270" s="708"/>
      <c r="H270" s="708"/>
      <c r="I270" s="708"/>
      <c r="J270" s="708"/>
      <c r="K270" s="708"/>
      <c r="L270" s="708"/>
      <c r="M270" s="708"/>
      <c r="N270" s="708"/>
      <c r="O270" s="708"/>
      <c r="P270" s="708"/>
      <c r="Q270" s="708"/>
      <c r="R270" s="708"/>
      <c r="S270" s="708"/>
      <c r="T270" s="708"/>
      <c r="U270" s="708"/>
      <c r="V270" s="708"/>
      <c r="W270" s="708"/>
      <c r="X270" s="708"/>
      <c r="Y270" s="708"/>
      <c r="Z270" s="708"/>
      <c r="AA270" s="708"/>
      <c r="AB270" s="708"/>
      <c r="AC270" s="708"/>
      <c r="AD270" s="708"/>
      <c r="AE270" s="708"/>
      <c r="AF270" s="708"/>
    </row>
    <row r="271" spans="1:32" ht="15.75" customHeight="1">
      <c r="A271" s="708"/>
      <c r="B271" s="708"/>
      <c r="C271" s="708"/>
      <c r="D271" s="708"/>
      <c r="E271" s="708"/>
      <c r="F271" s="708"/>
      <c r="G271" s="708"/>
      <c r="H271" s="708"/>
      <c r="I271" s="708"/>
      <c r="J271" s="708"/>
      <c r="K271" s="708"/>
      <c r="L271" s="708"/>
      <c r="M271" s="708"/>
      <c r="N271" s="708"/>
      <c r="O271" s="708"/>
      <c r="P271" s="708"/>
      <c r="Q271" s="708"/>
      <c r="R271" s="708"/>
      <c r="S271" s="708"/>
      <c r="T271" s="708"/>
      <c r="U271" s="708"/>
      <c r="V271" s="708"/>
      <c r="W271" s="708"/>
      <c r="X271" s="708"/>
      <c r="Y271" s="708"/>
      <c r="Z271" s="708"/>
      <c r="AA271" s="708"/>
      <c r="AB271" s="708"/>
      <c r="AC271" s="708"/>
      <c r="AD271" s="708"/>
      <c r="AE271" s="708"/>
      <c r="AF271" s="708"/>
    </row>
    <row r="272" spans="1:32" ht="15.75" customHeight="1">
      <c r="A272" s="708"/>
      <c r="B272" s="708"/>
      <c r="C272" s="708"/>
      <c r="D272" s="708"/>
      <c r="E272" s="708"/>
      <c r="F272" s="708"/>
      <c r="G272" s="708"/>
      <c r="H272" s="708"/>
      <c r="I272" s="708"/>
      <c r="J272" s="708"/>
      <c r="K272" s="708"/>
      <c r="L272" s="708"/>
      <c r="M272" s="708"/>
      <c r="N272" s="708"/>
      <c r="O272" s="708"/>
      <c r="P272" s="708"/>
      <c r="Q272" s="708"/>
      <c r="R272" s="708"/>
      <c r="S272" s="708"/>
      <c r="T272" s="708"/>
      <c r="U272" s="708"/>
      <c r="V272" s="708"/>
      <c r="W272" s="708"/>
      <c r="X272" s="708"/>
      <c r="Y272" s="708"/>
      <c r="Z272" s="708"/>
      <c r="AA272" s="708"/>
      <c r="AB272" s="708"/>
      <c r="AC272" s="708"/>
      <c r="AD272" s="708"/>
      <c r="AE272" s="708"/>
      <c r="AF272" s="708"/>
    </row>
    <row r="273" spans="1:32" ht="15.75" customHeight="1">
      <c r="A273" s="708"/>
      <c r="B273" s="708"/>
      <c r="C273" s="708"/>
      <c r="D273" s="708"/>
      <c r="E273" s="708"/>
      <c r="F273" s="708"/>
      <c r="G273" s="708"/>
      <c r="H273" s="708"/>
      <c r="I273" s="708"/>
      <c r="J273" s="708"/>
      <c r="K273" s="708"/>
      <c r="L273" s="708"/>
      <c r="M273" s="708"/>
      <c r="N273" s="708"/>
      <c r="O273" s="708"/>
      <c r="P273" s="708"/>
      <c r="Q273" s="708"/>
      <c r="R273" s="708"/>
      <c r="S273" s="708"/>
      <c r="T273" s="708"/>
      <c r="U273" s="708"/>
      <c r="V273" s="708"/>
      <c r="W273" s="708"/>
      <c r="X273" s="708"/>
      <c r="Y273" s="708"/>
      <c r="Z273" s="708"/>
      <c r="AA273" s="708"/>
      <c r="AB273" s="708"/>
      <c r="AC273" s="708"/>
      <c r="AD273" s="708"/>
      <c r="AE273" s="708"/>
      <c r="AF273" s="708"/>
    </row>
    <row r="274" spans="1:32" ht="15.75" customHeight="1">
      <c r="A274" s="708"/>
      <c r="B274" s="708"/>
      <c r="C274" s="708"/>
      <c r="D274" s="708"/>
      <c r="E274" s="708"/>
      <c r="F274" s="708"/>
      <c r="G274" s="708"/>
      <c r="H274" s="708"/>
      <c r="I274" s="708"/>
      <c r="J274" s="708"/>
      <c r="K274" s="708"/>
      <c r="L274" s="708"/>
      <c r="M274" s="708"/>
      <c r="N274" s="708"/>
      <c r="O274" s="708"/>
      <c r="P274" s="708"/>
      <c r="Q274" s="708"/>
      <c r="R274" s="708"/>
      <c r="S274" s="708"/>
      <c r="T274" s="708"/>
      <c r="U274" s="708"/>
      <c r="V274" s="708"/>
      <c r="W274" s="708"/>
      <c r="X274" s="708"/>
      <c r="Y274" s="708"/>
      <c r="Z274" s="708"/>
      <c r="AA274" s="708"/>
      <c r="AB274" s="708"/>
      <c r="AC274" s="708"/>
      <c r="AD274" s="708"/>
      <c r="AE274" s="708"/>
      <c r="AF274" s="708"/>
    </row>
    <row r="275" spans="1:32" ht="15.75" customHeight="1">
      <c r="A275" s="708"/>
      <c r="B275" s="708"/>
      <c r="C275" s="708"/>
      <c r="D275" s="708"/>
      <c r="E275" s="708"/>
      <c r="F275" s="708"/>
      <c r="G275" s="708"/>
      <c r="H275" s="708"/>
      <c r="I275" s="708"/>
      <c r="J275" s="708"/>
      <c r="K275" s="708"/>
      <c r="L275" s="708"/>
      <c r="M275" s="708"/>
      <c r="N275" s="708"/>
      <c r="O275" s="708"/>
      <c r="P275" s="708"/>
      <c r="Q275" s="708"/>
      <c r="R275" s="708"/>
      <c r="S275" s="708"/>
      <c r="T275" s="708"/>
      <c r="U275" s="708"/>
      <c r="V275" s="708"/>
      <c r="W275" s="708"/>
      <c r="X275" s="708"/>
      <c r="Y275" s="708"/>
      <c r="Z275" s="708"/>
      <c r="AA275" s="708"/>
      <c r="AB275" s="708"/>
      <c r="AC275" s="708"/>
      <c r="AD275" s="708"/>
      <c r="AE275" s="708"/>
      <c r="AF275" s="708"/>
    </row>
    <row r="276" spans="1:32" ht="15.75" customHeight="1">
      <c r="A276" s="708"/>
      <c r="B276" s="708"/>
      <c r="C276" s="708"/>
      <c r="D276" s="708"/>
      <c r="E276" s="708"/>
      <c r="F276" s="708"/>
      <c r="G276" s="708"/>
      <c r="H276" s="708"/>
      <c r="I276" s="708"/>
      <c r="J276" s="708"/>
      <c r="K276" s="708"/>
      <c r="L276" s="708"/>
      <c r="M276" s="708"/>
      <c r="N276" s="708"/>
      <c r="O276" s="708"/>
      <c r="P276" s="708"/>
      <c r="Q276" s="708"/>
      <c r="R276" s="708"/>
      <c r="S276" s="708"/>
      <c r="T276" s="708"/>
      <c r="U276" s="708"/>
      <c r="V276" s="708"/>
      <c r="W276" s="708"/>
      <c r="X276" s="708"/>
      <c r="Y276" s="708"/>
      <c r="Z276" s="708"/>
      <c r="AA276" s="708"/>
      <c r="AB276" s="708"/>
      <c r="AC276" s="708"/>
      <c r="AD276" s="708"/>
      <c r="AE276" s="708"/>
      <c r="AF276" s="708"/>
    </row>
    <row r="277" spans="1:32" ht="15.75" customHeight="1">
      <c r="A277" s="708"/>
      <c r="B277" s="708"/>
      <c r="C277" s="708"/>
      <c r="D277" s="708"/>
      <c r="E277" s="708"/>
      <c r="F277" s="708"/>
      <c r="G277" s="708"/>
      <c r="H277" s="708"/>
      <c r="I277" s="708"/>
      <c r="J277" s="708"/>
      <c r="K277" s="708"/>
      <c r="L277" s="708"/>
      <c r="M277" s="708"/>
      <c r="N277" s="708"/>
      <c r="O277" s="708"/>
      <c r="P277" s="708"/>
      <c r="Q277" s="708"/>
      <c r="R277" s="708"/>
      <c r="S277" s="708"/>
      <c r="T277" s="708"/>
      <c r="U277" s="708"/>
      <c r="V277" s="708"/>
      <c r="W277" s="708"/>
      <c r="X277" s="708"/>
      <c r="Y277" s="708"/>
      <c r="Z277" s="708"/>
      <c r="AA277" s="708"/>
      <c r="AB277" s="708"/>
      <c r="AC277" s="708"/>
      <c r="AD277" s="708"/>
      <c r="AE277" s="708"/>
      <c r="AF277" s="708"/>
    </row>
    <row r="278" spans="1:32" ht="15.75" customHeight="1">
      <c r="A278" s="708"/>
      <c r="B278" s="708"/>
      <c r="C278" s="708"/>
      <c r="D278" s="708"/>
      <c r="E278" s="708"/>
      <c r="F278" s="708"/>
      <c r="G278" s="708"/>
      <c r="H278" s="708"/>
      <c r="I278" s="708"/>
      <c r="J278" s="708"/>
      <c r="K278" s="708"/>
      <c r="L278" s="708"/>
      <c r="M278" s="708"/>
      <c r="N278" s="708"/>
      <c r="O278" s="708"/>
      <c r="P278" s="708"/>
      <c r="Q278" s="708"/>
      <c r="R278" s="708"/>
      <c r="S278" s="708"/>
      <c r="T278" s="708"/>
      <c r="U278" s="708"/>
      <c r="V278" s="708"/>
      <c r="W278" s="708"/>
      <c r="X278" s="708"/>
      <c r="Y278" s="708"/>
      <c r="Z278" s="708"/>
      <c r="AA278" s="708"/>
      <c r="AB278" s="708"/>
      <c r="AC278" s="708"/>
      <c r="AD278" s="708"/>
      <c r="AE278" s="708"/>
      <c r="AF278" s="708"/>
    </row>
    <row r="279" spans="1:32" ht="15.75" customHeight="1">
      <c r="A279" s="708"/>
      <c r="B279" s="708"/>
      <c r="C279" s="708"/>
      <c r="D279" s="708"/>
      <c r="E279" s="708"/>
      <c r="F279" s="708"/>
      <c r="G279" s="708"/>
      <c r="H279" s="708"/>
      <c r="I279" s="708"/>
      <c r="J279" s="708"/>
      <c r="K279" s="708"/>
      <c r="L279" s="708"/>
      <c r="M279" s="708"/>
      <c r="N279" s="708"/>
      <c r="O279" s="708"/>
      <c r="P279" s="708"/>
      <c r="Q279" s="708"/>
      <c r="R279" s="708"/>
      <c r="S279" s="708"/>
      <c r="T279" s="708"/>
      <c r="U279" s="708"/>
      <c r="V279" s="708"/>
      <c r="W279" s="708"/>
      <c r="X279" s="708"/>
      <c r="Y279" s="708"/>
      <c r="Z279" s="708"/>
      <c r="AA279" s="708"/>
      <c r="AB279" s="708"/>
      <c r="AC279" s="708"/>
      <c r="AD279" s="708"/>
      <c r="AE279" s="708"/>
      <c r="AF279" s="708"/>
    </row>
    <row r="280" spans="1:32" ht="15.75" customHeight="1">
      <c r="A280" s="708"/>
      <c r="B280" s="708"/>
      <c r="C280" s="708"/>
      <c r="D280" s="708"/>
      <c r="E280" s="708"/>
      <c r="F280" s="708"/>
      <c r="G280" s="708"/>
      <c r="H280" s="708"/>
      <c r="I280" s="708"/>
      <c r="J280" s="708"/>
      <c r="K280" s="708"/>
      <c r="L280" s="708"/>
      <c r="M280" s="708"/>
      <c r="N280" s="708"/>
      <c r="O280" s="708"/>
      <c r="P280" s="708"/>
      <c r="Q280" s="708"/>
      <c r="R280" s="708"/>
      <c r="S280" s="708"/>
      <c r="T280" s="708"/>
      <c r="U280" s="708"/>
      <c r="V280" s="708"/>
      <c r="W280" s="708"/>
      <c r="X280" s="708"/>
      <c r="Y280" s="708"/>
      <c r="Z280" s="708"/>
      <c r="AA280" s="708"/>
      <c r="AB280" s="708"/>
      <c r="AC280" s="708"/>
      <c r="AD280" s="708"/>
      <c r="AE280" s="708"/>
      <c r="AF280" s="708"/>
    </row>
    <row r="281" spans="1:32" ht="15.75" customHeight="1">
      <c r="A281" s="708"/>
      <c r="B281" s="708"/>
      <c r="C281" s="708"/>
      <c r="D281" s="708"/>
      <c r="E281" s="708"/>
      <c r="F281" s="708"/>
      <c r="G281" s="708"/>
      <c r="H281" s="708"/>
      <c r="I281" s="708"/>
      <c r="J281" s="708"/>
      <c r="K281" s="708"/>
      <c r="L281" s="708"/>
      <c r="M281" s="708"/>
      <c r="N281" s="708"/>
      <c r="O281" s="708"/>
      <c r="P281" s="708"/>
      <c r="Q281" s="708"/>
      <c r="R281" s="708"/>
      <c r="S281" s="708"/>
      <c r="T281" s="708"/>
      <c r="U281" s="708"/>
      <c r="V281" s="708"/>
      <c r="W281" s="708"/>
      <c r="X281" s="708"/>
      <c r="Y281" s="708"/>
      <c r="Z281" s="708"/>
      <c r="AA281" s="708"/>
      <c r="AB281" s="708"/>
      <c r="AC281" s="708"/>
      <c r="AD281" s="708"/>
      <c r="AE281" s="708"/>
      <c r="AF281" s="708"/>
    </row>
    <row r="282" spans="1:32" ht="15.75" customHeight="1">
      <c r="A282" s="708"/>
      <c r="B282" s="708"/>
      <c r="C282" s="708"/>
      <c r="D282" s="708"/>
      <c r="E282" s="708"/>
      <c r="F282" s="708"/>
      <c r="G282" s="708"/>
      <c r="H282" s="708"/>
      <c r="I282" s="708"/>
      <c r="J282" s="708"/>
      <c r="K282" s="708"/>
      <c r="L282" s="708"/>
      <c r="M282" s="708"/>
      <c r="N282" s="708"/>
      <c r="O282" s="708"/>
      <c r="P282" s="708"/>
      <c r="Q282" s="708"/>
      <c r="R282" s="708"/>
      <c r="S282" s="708"/>
      <c r="T282" s="708"/>
      <c r="U282" s="708"/>
      <c r="V282" s="708"/>
      <c r="W282" s="708"/>
      <c r="X282" s="708"/>
      <c r="Y282" s="708"/>
      <c r="Z282" s="708"/>
      <c r="AA282" s="708"/>
      <c r="AB282" s="708"/>
      <c r="AC282" s="708"/>
      <c r="AD282" s="708"/>
      <c r="AE282" s="708"/>
      <c r="AF282" s="708"/>
    </row>
    <row r="283" spans="1:32" ht="15.75" customHeight="1">
      <c r="A283" s="708"/>
      <c r="B283" s="708"/>
      <c r="C283" s="708"/>
      <c r="D283" s="708"/>
      <c r="E283" s="708"/>
      <c r="F283" s="708"/>
      <c r="G283" s="708"/>
      <c r="H283" s="708"/>
      <c r="I283" s="708"/>
      <c r="J283" s="708"/>
      <c r="K283" s="708"/>
      <c r="L283" s="708"/>
      <c r="M283" s="708"/>
      <c r="N283" s="708"/>
      <c r="O283" s="708"/>
      <c r="P283" s="708"/>
      <c r="Q283" s="708"/>
      <c r="R283" s="708"/>
      <c r="S283" s="708"/>
      <c r="T283" s="708"/>
      <c r="U283" s="708"/>
      <c r="V283" s="708"/>
      <c r="W283" s="708"/>
      <c r="X283" s="708"/>
      <c r="Y283" s="708"/>
      <c r="Z283" s="708"/>
      <c r="AA283" s="708"/>
      <c r="AB283" s="708"/>
      <c r="AC283" s="708"/>
      <c r="AD283" s="708"/>
      <c r="AE283" s="708"/>
      <c r="AF283" s="708"/>
    </row>
    <row r="284" spans="1:32" ht="15.75" customHeight="1">
      <c r="A284" s="708"/>
      <c r="B284" s="708"/>
      <c r="C284" s="708"/>
      <c r="D284" s="708"/>
      <c r="E284" s="708"/>
      <c r="F284" s="708"/>
      <c r="G284" s="708"/>
      <c r="H284" s="708"/>
      <c r="I284" s="708"/>
      <c r="J284" s="708"/>
      <c r="K284" s="708"/>
      <c r="L284" s="708"/>
      <c r="M284" s="708"/>
      <c r="N284" s="708"/>
      <c r="O284" s="708"/>
      <c r="P284" s="708"/>
      <c r="Q284" s="708"/>
      <c r="R284" s="708"/>
      <c r="S284" s="708"/>
      <c r="T284" s="708"/>
      <c r="U284" s="708"/>
      <c r="V284" s="708"/>
      <c r="W284" s="708"/>
      <c r="X284" s="708"/>
      <c r="Y284" s="708"/>
      <c r="Z284" s="708"/>
      <c r="AA284" s="708"/>
      <c r="AB284" s="708"/>
      <c r="AC284" s="708"/>
      <c r="AD284" s="708"/>
      <c r="AE284" s="708"/>
      <c r="AF284" s="708"/>
    </row>
    <row r="285" spans="1:32" ht="15.75" customHeight="1">
      <c r="A285" s="708"/>
      <c r="B285" s="708"/>
      <c r="C285" s="708"/>
      <c r="D285" s="708"/>
      <c r="E285" s="708"/>
      <c r="F285" s="708"/>
      <c r="G285" s="708"/>
      <c r="H285" s="708"/>
      <c r="I285" s="708"/>
      <c r="J285" s="708"/>
      <c r="K285" s="708"/>
      <c r="L285" s="708"/>
      <c r="M285" s="708"/>
      <c r="N285" s="708"/>
      <c r="O285" s="708"/>
      <c r="P285" s="708"/>
      <c r="Q285" s="708"/>
      <c r="R285" s="708"/>
      <c r="S285" s="708"/>
      <c r="T285" s="708"/>
      <c r="U285" s="708"/>
      <c r="V285" s="708"/>
      <c r="W285" s="708"/>
      <c r="X285" s="708"/>
      <c r="Y285" s="708"/>
      <c r="Z285" s="708"/>
      <c r="AA285" s="708"/>
      <c r="AB285" s="708"/>
      <c r="AC285" s="708"/>
      <c r="AD285" s="708"/>
      <c r="AE285" s="708"/>
      <c r="AF285" s="708"/>
    </row>
    <row r="286" spans="1:32" ht="15.75" customHeight="1">
      <c r="A286" s="708"/>
      <c r="B286" s="708"/>
      <c r="C286" s="708"/>
      <c r="D286" s="708"/>
      <c r="E286" s="708"/>
      <c r="F286" s="708"/>
      <c r="G286" s="708"/>
      <c r="H286" s="708"/>
      <c r="I286" s="708"/>
      <c r="J286" s="708"/>
      <c r="K286" s="708"/>
      <c r="L286" s="708"/>
      <c r="M286" s="708"/>
      <c r="N286" s="708"/>
      <c r="O286" s="708"/>
      <c r="P286" s="708"/>
      <c r="Q286" s="708"/>
      <c r="R286" s="708"/>
      <c r="S286" s="708"/>
      <c r="T286" s="708"/>
      <c r="U286" s="708"/>
      <c r="V286" s="708"/>
      <c r="W286" s="708"/>
      <c r="X286" s="708"/>
      <c r="Y286" s="708"/>
      <c r="Z286" s="708"/>
      <c r="AA286" s="708"/>
      <c r="AB286" s="708"/>
      <c r="AC286" s="708"/>
      <c r="AD286" s="708"/>
      <c r="AE286" s="708"/>
      <c r="AF286" s="708"/>
    </row>
    <row r="287" spans="1:32" ht="15.75" customHeight="1">
      <c r="A287" s="708"/>
      <c r="B287" s="708"/>
      <c r="C287" s="708"/>
      <c r="D287" s="708"/>
      <c r="E287" s="708"/>
      <c r="F287" s="708"/>
      <c r="G287" s="708"/>
      <c r="H287" s="708"/>
      <c r="I287" s="708"/>
      <c r="J287" s="708"/>
      <c r="K287" s="708"/>
      <c r="L287" s="708"/>
      <c r="M287" s="708"/>
      <c r="N287" s="708"/>
      <c r="O287" s="708"/>
      <c r="P287" s="708"/>
      <c r="Q287" s="708"/>
      <c r="R287" s="708"/>
      <c r="S287" s="708"/>
      <c r="T287" s="708"/>
      <c r="U287" s="708"/>
      <c r="V287" s="708"/>
      <c r="W287" s="708"/>
      <c r="X287" s="708"/>
      <c r="Y287" s="708"/>
      <c r="Z287" s="708"/>
      <c r="AA287" s="708"/>
      <c r="AB287" s="708"/>
      <c r="AC287" s="708"/>
      <c r="AD287" s="708"/>
      <c r="AE287" s="708"/>
      <c r="AF287" s="708"/>
    </row>
    <row r="288" spans="1:32" ht="15.75" customHeight="1">
      <c r="A288" s="708"/>
      <c r="B288" s="708"/>
      <c r="C288" s="708"/>
      <c r="D288" s="708"/>
      <c r="E288" s="708"/>
      <c r="F288" s="708"/>
      <c r="G288" s="708"/>
      <c r="H288" s="708"/>
      <c r="I288" s="708"/>
      <c r="J288" s="708"/>
      <c r="K288" s="708"/>
      <c r="L288" s="708"/>
      <c r="M288" s="708"/>
      <c r="N288" s="708"/>
      <c r="O288" s="708"/>
      <c r="P288" s="708"/>
      <c r="Q288" s="708"/>
      <c r="R288" s="708"/>
      <c r="S288" s="708"/>
      <c r="T288" s="708"/>
      <c r="U288" s="708"/>
      <c r="V288" s="708"/>
      <c r="W288" s="708"/>
      <c r="X288" s="708"/>
      <c r="Y288" s="708"/>
      <c r="Z288" s="708"/>
      <c r="AA288" s="708"/>
      <c r="AB288" s="708"/>
      <c r="AC288" s="708"/>
      <c r="AD288" s="708"/>
      <c r="AE288" s="708"/>
      <c r="AF288" s="708"/>
    </row>
    <row r="289" spans="1:32" ht="15.75" customHeight="1">
      <c r="A289" s="708"/>
      <c r="B289" s="708"/>
      <c r="C289" s="708"/>
      <c r="D289" s="708"/>
      <c r="E289" s="708"/>
      <c r="F289" s="708"/>
      <c r="G289" s="708"/>
      <c r="H289" s="708"/>
      <c r="I289" s="708"/>
      <c r="J289" s="708"/>
      <c r="K289" s="708"/>
      <c r="L289" s="708"/>
      <c r="M289" s="708"/>
      <c r="N289" s="708"/>
      <c r="O289" s="708"/>
      <c r="P289" s="708"/>
      <c r="Q289" s="708"/>
      <c r="R289" s="708"/>
      <c r="S289" s="708"/>
      <c r="T289" s="708"/>
      <c r="U289" s="708"/>
      <c r="V289" s="708"/>
      <c r="W289" s="708"/>
      <c r="X289" s="708"/>
      <c r="Y289" s="708"/>
      <c r="Z289" s="708"/>
      <c r="AA289" s="708"/>
      <c r="AB289" s="708"/>
      <c r="AC289" s="708"/>
      <c r="AD289" s="708"/>
      <c r="AE289" s="708"/>
      <c r="AF289" s="708"/>
    </row>
    <row r="290" spans="1:32" ht="15.75" customHeight="1">
      <c r="A290" s="708"/>
      <c r="B290" s="708"/>
      <c r="C290" s="708"/>
      <c r="D290" s="708"/>
      <c r="E290" s="708"/>
      <c r="F290" s="708"/>
      <c r="G290" s="708"/>
      <c r="H290" s="708"/>
      <c r="I290" s="708"/>
      <c r="J290" s="708"/>
      <c r="K290" s="708"/>
      <c r="L290" s="708"/>
      <c r="M290" s="708"/>
      <c r="N290" s="708"/>
      <c r="O290" s="708"/>
      <c r="P290" s="708"/>
      <c r="Q290" s="708"/>
      <c r="R290" s="708"/>
      <c r="S290" s="708"/>
      <c r="T290" s="708"/>
      <c r="U290" s="708"/>
      <c r="V290" s="708"/>
      <c r="W290" s="708"/>
      <c r="X290" s="708"/>
      <c r="Y290" s="708"/>
      <c r="Z290" s="708"/>
      <c r="AA290" s="708"/>
      <c r="AB290" s="708"/>
      <c r="AC290" s="708"/>
      <c r="AD290" s="708"/>
      <c r="AE290" s="708"/>
      <c r="AF290" s="708"/>
    </row>
    <row r="291" spans="1:32" ht="15.75" customHeight="1"/>
    <row r="292" spans="1:32" ht="15.75" customHeight="1"/>
    <row r="293" spans="1:32" ht="15.75" customHeight="1"/>
    <row r="294" spans="1:32" ht="15.75" customHeight="1"/>
    <row r="295" spans="1:32" ht="15.75" customHeight="1"/>
    <row r="296" spans="1:32" ht="15.75" customHeight="1"/>
    <row r="297" spans="1:32" ht="15.75" customHeight="1"/>
    <row r="298" spans="1:32" ht="15.75" customHeight="1"/>
    <row r="299" spans="1:32" ht="15.75" customHeight="1"/>
    <row r="300" spans="1:32" ht="15.75" customHeight="1"/>
    <row r="301" spans="1:32" ht="15.75" customHeight="1"/>
    <row r="302" spans="1:32" ht="15.75" customHeight="1"/>
    <row r="303" spans="1:32" ht="15.75" customHeight="1"/>
    <row r="304" spans="1:32"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7"/>
  <sheetViews>
    <sheetView workbookViewId="0">
      <pane ySplit="1" topLeftCell="A52" activePane="bottomLeft" state="frozen"/>
      <selection pane="bottomLeft" activeCell="E76" sqref="E76"/>
    </sheetView>
  </sheetViews>
  <sheetFormatPr defaultColWidth="12.5703125" defaultRowHeight="15" customHeight="1"/>
  <cols>
    <col min="1" max="1" width="60.7109375" customWidth="1"/>
    <col min="2" max="2" width="29.5703125" customWidth="1"/>
    <col min="3" max="3" width="21.28515625" customWidth="1"/>
    <col min="4" max="4" width="14.7109375" customWidth="1"/>
    <col min="5" max="5" width="30.85546875" customWidth="1"/>
    <col min="6" max="7" width="62.7109375" customWidth="1"/>
  </cols>
  <sheetData>
    <row r="1" spans="1:27" ht="20.25">
      <c r="A1" s="7" t="s">
        <v>51</v>
      </c>
      <c r="B1" s="8" t="s">
        <v>52</v>
      </c>
      <c r="C1" s="8" t="s">
        <v>53</v>
      </c>
      <c r="D1" s="8" t="s">
        <v>54</v>
      </c>
      <c r="E1" s="9" t="s">
        <v>55</v>
      </c>
      <c r="F1" s="9" t="s">
        <v>56</v>
      </c>
      <c r="G1" s="9" t="s">
        <v>57</v>
      </c>
      <c r="H1" s="10"/>
      <c r="I1" s="10"/>
      <c r="J1" s="10"/>
      <c r="K1" s="10"/>
      <c r="L1" s="10"/>
      <c r="M1" s="10"/>
      <c r="N1" s="10"/>
      <c r="O1" s="10"/>
      <c r="P1" s="10"/>
      <c r="Q1" s="10"/>
      <c r="R1" s="10"/>
      <c r="S1" s="10"/>
      <c r="T1" s="10"/>
      <c r="U1" s="10"/>
      <c r="V1" s="10"/>
      <c r="W1" s="10"/>
      <c r="X1" s="10"/>
      <c r="Y1" s="10"/>
      <c r="Z1" s="11"/>
      <c r="AA1" s="11"/>
    </row>
    <row r="2" spans="1:27" ht="26.25" customHeight="1">
      <c r="A2" s="800" t="s">
        <v>58</v>
      </c>
      <c r="B2" s="801"/>
      <c r="C2" s="801"/>
      <c r="D2" s="801"/>
      <c r="E2" s="801"/>
      <c r="F2" s="801"/>
      <c r="G2" s="802"/>
      <c r="H2" s="12"/>
      <c r="I2" s="12"/>
      <c r="J2" s="12"/>
      <c r="K2" s="12"/>
      <c r="L2" s="12"/>
      <c r="M2" s="12"/>
      <c r="N2" s="12"/>
      <c r="O2" s="12"/>
      <c r="P2" s="12"/>
      <c r="Q2" s="12"/>
      <c r="R2" s="12"/>
      <c r="S2" s="12"/>
      <c r="T2" s="12"/>
      <c r="U2" s="12"/>
      <c r="V2" s="12"/>
      <c r="W2" s="12"/>
      <c r="X2" s="12"/>
      <c r="Y2" s="12"/>
      <c r="Z2" s="13"/>
      <c r="AA2" s="13"/>
    </row>
    <row r="3" spans="1:27" ht="14.25">
      <c r="A3" s="14" t="s">
        <v>59</v>
      </c>
      <c r="B3" s="15"/>
      <c r="C3" s="16"/>
      <c r="D3" s="15"/>
      <c r="E3" s="17"/>
      <c r="F3" s="18"/>
      <c r="G3" s="18"/>
      <c r="H3" s="12"/>
      <c r="I3" s="12"/>
      <c r="J3" s="12"/>
      <c r="K3" s="12"/>
      <c r="L3" s="12"/>
      <c r="M3" s="12"/>
      <c r="N3" s="12"/>
      <c r="O3" s="12"/>
      <c r="P3" s="12"/>
      <c r="Q3" s="12"/>
      <c r="R3" s="12"/>
      <c r="S3" s="12"/>
      <c r="T3" s="12"/>
      <c r="U3" s="12"/>
      <c r="V3" s="12"/>
      <c r="W3" s="12"/>
      <c r="X3" s="12"/>
      <c r="Y3" s="12"/>
      <c r="Z3" s="13"/>
      <c r="AA3" s="13"/>
    </row>
    <row r="4" spans="1:27" ht="14.25">
      <c r="A4" s="14" t="s">
        <v>60</v>
      </c>
      <c r="B4" s="15"/>
      <c r="C4" s="16"/>
      <c r="D4" s="15"/>
      <c r="E4" s="17"/>
      <c r="F4" s="18"/>
      <c r="G4" s="18"/>
      <c r="H4" s="12"/>
      <c r="I4" s="12"/>
      <c r="J4" s="12"/>
      <c r="K4" s="12"/>
      <c r="L4" s="12"/>
      <c r="M4" s="12"/>
      <c r="N4" s="12"/>
      <c r="O4" s="12"/>
      <c r="P4" s="12"/>
      <c r="Q4" s="12"/>
      <c r="R4" s="12"/>
      <c r="S4" s="12"/>
      <c r="T4" s="12"/>
      <c r="U4" s="12"/>
      <c r="V4" s="12"/>
      <c r="W4" s="12"/>
      <c r="X4" s="12"/>
      <c r="Y4" s="12"/>
      <c r="Z4" s="13"/>
      <c r="AA4" s="13"/>
    </row>
    <row r="5" spans="1:27" ht="14.25">
      <c r="A5" s="14" t="s">
        <v>61</v>
      </c>
      <c r="B5" s="15"/>
      <c r="C5" s="15"/>
      <c r="D5" s="15"/>
      <c r="E5" s="19"/>
      <c r="F5" s="20"/>
      <c r="G5" s="20"/>
      <c r="H5" s="12"/>
      <c r="I5" s="12"/>
      <c r="J5" s="12"/>
      <c r="K5" s="12"/>
      <c r="L5" s="12"/>
      <c r="M5" s="12"/>
      <c r="N5" s="12"/>
      <c r="O5" s="12"/>
      <c r="P5" s="12"/>
      <c r="Q5" s="12"/>
      <c r="R5" s="12"/>
      <c r="S5" s="12"/>
      <c r="T5" s="12"/>
      <c r="U5" s="12"/>
      <c r="V5" s="12"/>
      <c r="W5" s="12"/>
      <c r="X5" s="12"/>
      <c r="Y5" s="12"/>
      <c r="Z5" s="13"/>
      <c r="AA5" s="13"/>
    </row>
    <row r="6" spans="1:27" ht="14.25">
      <c r="A6" s="14" t="s">
        <v>62</v>
      </c>
      <c r="B6" s="15"/>
      <c r="C6" s="15"/>
      <c r="D6" s="15"/>
      <c r="E6" s="17"/>
      <c r="F6" s="18"/>
      <c r="G6" s="18"/>
      <c r="H6" s="12"/>
      <c r="I6" s="12"/>
      <c r="J6" s="12"/>
      <c r="K6" s="12"/>
      <c r="L6" s="12"/>
      <c r="M6" s="12"/>
      <c r="N6" s="12"/>
      <c r="O6" s="12"/>
      <c r="P6" s="12"/>
      <c r="Q6" s="12"/>
      <c r="R6" s="12"/>
      <c r="S6" s="12"/>
      <c r="T6" s="12"/>
      <c r="U6" s="12"/>
      <c r="V6" s="12"/>
      <c r="W6" s="12"/>
      <c r="X6" s="12"/>
      <c r="Y6" s="12"/>
      <c r="Z6" s="13"/>
      <c r="AA6" s="13"/>
    </row>
    <row r="7" spans="1:27" ht="14.25">
      <c r="A7" s="14" t="s">
        <v>63</v>
      </c>
      <c r="B7" s="15"/>
      <c r="C7" s="15"/>
      <c r="D7" s="15"/>
      <c r="E7" s="21"/>
      <c r="F7" s="22"/>
      <c r="G7" s="22"/>
      <c r="H7" s="12"/>
      <c r="I7" s="12"/>
      <c r="J7" s="12"/>
      <c r="K7" s="12"/>
      <c r="L7" s="12"/>
      <c r="M7" s="12"/>
      <c r="N7" s="12"/>
      <c r="O7" s="12"/>
      <c r="P7" s="12"/>
      <c r="Q7" s="12"/>
      <c r="R7" s="12"/>
      <c r="S7" s="12"/>
      <c r="T7" s="12"/>
      <c r="U7" s="12"/>
      <c r="V7" s="12"/>
      <c r="W7" s="12"/>
      <c r="X7" s="12"/>
      <c r="Y7" s="12"/>
      <c r="Z7" s="13"/>
      <c r="AA7" s="13"/>
    </row>
    <row r="8" spans="1:27" ht="14.25">
      <c r="A8" s="14" t="s">
        <v>64</v>
      </c>
      <c r="B8" s="15"/>
      <c r="C8" s="15"/>
      <c r="D8" s="15"/>
      <c r="E8" s="21"/>
      <c r="F8" s="22"/>
      <c r="G8" s="22"/>
      <c r="H8" s="12"/>
      <c r="I8" s="12"/>
      <c r="J8" s="12"/>
      <c r="K8" s="12"/>
      <c r="L8" s="12"/>
      <c r="M8" s="12"/>
      <c r="N8" s="12"/>
      <c r="O8" s="12"/>
      <c r="P8" s="12"/>
      <c r="Q8" s="12"/>
      <c r="R8" s="12"/>
      <c r="S8" s="12"/>
      <c r="T8" s="12"/>
      <c r="U8" s="12"/>
      <c r="V8" s="12"/>
      <c r="W8" s="12"/>
      <c r="X8" s="12"/>
      <c r="Y8" s="12"/>
      <c r="Z8" s="13"/>
      <c r="AA8" s="13"/>
    </row>
    <row r="9" spans="1:27" ht="14.25">
      <c r="A9" s="14" t="s">
        <v>65</v>
      </c>
      <c r="B9" s="15"/>
      <c r="C9" s="15"/>
      <c r="D9" s="15"/>
      <c r="E9" s="21"/>
      <c r="F9" s="22"/>
      <c r="G9" s="22"/>
      <c r="H9" s="12"/>
      <c r="I9" s="12"/>
      <c r="J9" s="12"/>
      <c r="K9" s="12"/>
      <c r="L9" s="12"/>
      <c r="M9" s="12"/>
      <c r="N9" s="12"/>
      <c r="O9" s="12"/>
      <c r="P9" s="12"/>
      <c r="Q9" s="12"/>
      <c r="R9" s="12"/>
      <c r="S9" s="12"/>
      <c r="T9" s="12"/>
      <c r="U9" s="12"/>
      <c r="V9" s="12"/>
      <c r="W9" s="12"/>
      <c r="X9" s="12"/>
      <c r="Y9" s="12"/>
      <c r="Z9" s="13"/>
      <c r="AA9" s="13"/>
    </row>
    <row r="10" spans="1:27" ht="14.25">
      <c r="A10" s="14" t="s">
        <v>66</v>
      </c>
      <c r="B10" s="15"/>
      <c r="C10" s="15"/>
      <c r="D10" s="15"/>
      <c r="E10" s="21"/>
      <c r="F10" s="22"/>
      <c r="G10" s="22"/>
      <c r="H10" s="12"/>
      <c r="I10" s="12"/>
      <c r="J10" s="12"/>
      <c r="K10" s="12"/>
      <c r="L10" s="12"/>
      <c r="M10" s="12"/>
      <c r="N10" s="12"/>
      <c r="O10" s="12"/>
      <c r="P10" s="12"/>
      <c r="Q10" s="12"/>
      <c r="R10" s="12"/>
      <c r="S10" s="12"/>
      <c r="T10" s="12"/>
      <c r="U10" s="12"/>
      <c r="V10" s="12"/>
      <c r="W10" s="12"/>
      <c r="X10" s="12"/>
      <c r="Y10" s="12"/>
      <c r="Z10" s="13"/>
      <c r="AA10" s="13"/>
    </row>
    <row r="11" spans="1:27" ht="14.25">
      <c r="A11" s="14" t="s">
        <v>67</v>
      </c>
      <c r="B11" s="15"/>
      <c r="C11" s="15"/>
      <c r="D11" s="15"/>
      <c r="E11" s="21"/>
      <c r="F11" s="22"/>
      <c r="G11" s="22"/>
      <c r="H11" s="12"/>
      <c r="I11" s="12"/>
      <c r="J11" s="12"/>
      <c r="K11" s="12"/>
      <c r="L11" s="12"/>
      <c r="M11" s="12"/>
      <c r="N11" s="12"/>
      <c r="O11" s="12"/>
      <c r="P11" s="12"/>
      <c r="Q11" s="12"/>
      <c r="R11" s="12"/>
      <c r="S11" s="12"/>
      <c r="T11" s="12"/>
      <c r="U11" s="12"/>
      <c r="V11" s="12"/>
      <c r="W11" s="12"/>
      <c r="X11" s="12"/>
      <c r="Y11" s="12"/>
      <c r="Z11" s="13"/>
      <c r="AA11" s="13"/>
    </row>
    <row r="12" spans="1:27" ht="14.25">
      <c r="A12" s="14" t="s">
        <v>68</v>
      </c>
      <c r="B12" s="15"/>
      <c r="C12" s="15"/>
      <c r="D12" s="15"/>
      <c r="E12" s="21"/>
      <c r="F12" s="22"/>
      <c r="G12" s="22"/>
      <c r="H12" s="12"/>
      <c r="I12" s="12"/>
      <c r="J12" s="12"/>
      <c r="K12" s="12"/>
      <c r="L12" s="12"/>
      <c r="M12" s="12"/>
      <c r="N12" s="12"/>
      <c r="O12" s="12"/>
      <c r="P12" s="12"/>
      <c r="Q12" s="12"/>
      <c r="R12" s="12"/>
      <c r="S12" s="12"/>
      <c r="T12" s="12"/>
      <c r="U12" s="12"/>
      <c r="V12" s="12"/>
      <c r="W12" s="12"/>
      <c r="X12" s="12"/>
      <c r="Y12" s="12"/>
      <c r="Z12" s="13"/>
      <c r="AA12" s="13"/>
    </row>
    <row r="13" spans="1:27" ht="14.25">
      <c r="A13" s="14" t="s">
        <v>69</v>
      </c>
      <c r="B13" s="15"/>
      <c r="C13" s="15"/>
      <c r="D13" s="15"/>
      <c r="E13" s="21"/>
      <c r="F13" s="22"/>
      <c r="G13" s="22"/>
      <c r="H13" s="12"/>
      <c r="I13" s="12"/>
      <c r="J13" s="12"/>
      <c r="K13" s="12"/>
      <c r="L13" s="12"/>
      <c r="M13" s="12"/>
      <c r="N13" s="12"/>
      <c r="O13" s="12"/>
      <c r="P13" s="12"/>
      <c r="Q13" s="12"/>
      <c r="R13" s="12"/>
      <c r="S13" s="12"/>
      <c r="T13" s="12"/>
      <c r="U13" s="12"/>
      <c r="V13" s="12"/>
      <c r="W13" s="12"/>
      <c r="X13" s="12"/>
      <c r="Y13" s="12"/>
      <c r="Z13" s="13"/>
      <c r="AA13" s="13"/>
    </row>
    <row r="14" spans="1:27" ht="14.25">
      <c r="A14" s="14" t="s">
        <v>70</v>
      </c>
      <c r="B14" s="15"/>
      <c r="C14" s="15"/>
      <c r="D14" s="15"/>
      <c r="E14" s="21"/>
      <c r="F14" s="22"/>
      <c r="G14" s="22"/>
      <c r="H14" s="12"/>
      <c r="I14" s="12"/>
      <c r="J14" s="12"/>
      <c r="K14" s="12"/>
      <c r="L14" s="12"/>
      <c r="M14" s="12"/>
      <c r="N14" s="12"/>
      <c r="O14" s="12"/>
      <c r="P14" s="12"/>
      <c r="Q14" s="12"/>
      <c r="R14" s="12"/>
      <c r="S14" s="12"/>
      <c r="T14" s="12"/>
      <c r="U14" s="12"/>
      <c r="V14" s="12"/>
      <c r="W14" s="12"/>
      <c r="X14" s="12"/>
      <c r="Y14" s="12"/>
      <c r="Z14" s="13"/>
      <c r="AA14" s="13"/>
    </row>
    <row r="15" spans="1:27" ht="14.25">
      <c r="A15" s="14" t="s">
        <v>71</v>
      </c>
      <c r="B15" s="15"/>
      <c r="C15" s="15"/>
      <c r="D15" s="15"/>
      <c r="E15" s="21"/>
      <c r="F15" s="22"/>
      <c r="G15" s="22"/>
      <c r="H15" s="12"/>
      <c r="I15" s="12"/>
      <c r="J15" s="12"/>
      <c r="K15" s="12"/>
      <c r="L15" s="12"/>
      <c r="M15" s="12"/>
      <c r="N15" s="12"/>
      <c r="O15" s="12"/>
      <c r="P15" s="12"/>
      <c r="Q15" s="12"/>
      <c r="R15" s="12"/>
      <c r="S15" s="12"/>
      <c r="T15" s="12"/>
      <c r="U15" s="12"/>
      <c r="V15" s="12"/>
      <c r="W15" s="12"/>
      <c r="X15" s="12"/>
      <c r="Y15" s="12"/>
      <c r="Z15" s="13"/>
      <c r="AA15" s="13"/>
    </row>
    <row r="16" spans="1:27" ht="14.25">
      <c r="A16" s="23" t="s">
        <v>72</v>
      </c>
      <c r="B16" s="15"/>
      <c r="C16" s="15"/>
      <c r="D16" s="15"/>
      <c r="E16" s="21"/>
      <c r="F16" s="22"/>
      <c r="G16" s="22"/>
      <c r="H16" s="12"/>
      <c r="I16" s="12"/>
      <c r="J16" s="12"/>
      <c r="K16" s="12"/>
      <c r="L16" s="12"/>
      <c r="M16" s="12"/>
      <c r="N16" s="12"/>
      <c r="O16" s="12"/>
      <c r="P16" s="12"/>
      <c r="Q16" s="12"/>
      <c r="R16" s="12"/>
      <c r="S16" s="12"/>
      <c r="T16" s="12"/>
      <c r="U16" s="12"/>
      <c r="V16" s="12"/>
      <c r="W16" s="12"/>
      <c r="X16" s="12"/>
      <c r="Y16" s="12"/>
      <c r="Z16" s="13"/>
      <c r="AA16" s="13"/>
    </row>
    <row r="17" spans="1:27" ht="14.25">
      <c r="A17" s="23" t="s">
        <v>73</v>
      </c>
      <c r="B17" s="15"/>
      <c r="C17" s="15"/>
      <c r="D17" s="15"/>
      <c r="E17" s="17"/>
      <c r="F17" s="18"/>
      <c r="G17" s="18"/>
      <c r="H17" s="12"/>
      <c r="I17" s="12"/>
      <c r="J17" s="12"/>
      <c r="K17" s="12"/>
      <c r="L17" s="12"/>
      <c r="M17" s="12"/>
      <c r="N17" s="12"/>
      <c r="O17" s="12"/>
      <c r="P17" s="12"/>
      <c r="Q17" s="12"/>
      <c r="R17" s="12"/>
      <c r="S17" s="12"/>
      <c r="T17" s="12"/>
      <c r="U17" s="12"/>
      <c r="V17" s="12"/>
      <c r="W17" s="12"/>
      <c r="X17" s="12"/>
      <c r="Y17" s="12"/>
      <c r="Z17" s="13"/>
      <c r="AA17" s="13"/>
    </row>
    <row r="18" spans="1:27" ht="14.25">
      <c r="A18" s="23" t="s">
        <v>74</v>
      </c>
      <c r="B18" s="15"/>
      <c r="C18" s="15"/>
      <c r="D18" s="15"/>
      <c r="E18" s="17"/>
      <c r="F18" s="18"/>
      <c r="G18" s="18"/>
      <c r="H18" s="12"/>
      <c r="I18" s="12"/>
      <c r="J18" s="12"/>
      <c r="K18" s="12"/>
      <c r="L18" s="12"/>
      <c r="M18" s="12"/>
      <c r="N18" s="12"/>
      <c r="O18" s="12"/>
      <c r="P18" s="12"/>
      <c r="Q18" s="12"/>
      <c r="R18" s="12"/>
      <c r="S18" s="12"/>
      <c r="T18" s="12"/>
      <c r="U18" s="12"/>
      <c r="V18" s="12"/>
      <c r="W18" s="12"/>
      <c r="X18" s="12"/>
      <c r="Y18" s="12"/>
      <c r="Z18" s="13"/>
      <c r="AA18" s="13"/>
    </row>
    <row r="19" spans="1:27" ht="14.25">
      <c r="A19" s="14" t="s">
        <v>75</v>
      </c>
      <c r="B19" s="15"/>
      <c r="C19" s="15"/>
      <c r="D19" s="15"/>
      <c r="E19" s="17"/>
      <c r="F19" s="18"/>
      <c r="G19" s="18"/>
      <c r="H19" s="12"/>
      <c r="I19" s="12"/>
      <c r="J19" s="12"/>
      <c r="K19" s="12"/>
      <c r="L19" s="12"/>
      <c r="M19" s="12"/>
      <c r="N19" s="12"/>
      <c r="O19" s="12"/>
      <c r="P19" s="12"/>
      <c r="Q19" s="12"/>
      <c r="R19" s="12"/>
      <c r="S19" s="12"/>
      <c r="T19" s="12"/>
      <c r="U19" s="12"/>
      <c r="V19" s="12"/>
      <c r="W19" s="12"/>
      <c r="X19" s="12"/>
      <c r="Y19" s="12"/>
      <c r="Z19" s="13"/>
      <c r="AA19" s="13"/>
    </row>
    <row r="20" spans="1:27" ht="14.25">
      <c r="A20" s="14" t="s">
        <v>76</v>
      </c>
      <c r="B20" s="15"/>
      <c r="C20" s="15"/>
      <c r="D20" s="15"/>
      <c r="E20" s="17"/>
      <c r="F20" s="18"/>
      <c r="G20" s="18"/>
      <c r="H20" s="12"/>
      <c r="I20" s="12"/>
      <c r="J20" s="12"/>
      <c r="K20" s="12"/>
      <c r="L20" s="12"/>
      <c r="M20" s="12"/>
      <c r="N20" s="12"/>
      <c r="O20" s="12"/>
      <c r="P20" s="12"/>
      <c r="Q20" s="12"/>
      <c r="R20" s="12"/>
      <c r="S20" s="12"/>
      <c r="T20" s="12"/>
      <c r="U20" s="12"/>
      <c r="V20" s="12"/>
      <c r="W20" s="12"/>
      <c r="X20" s="12"/>
      <c r="Y20" s="12"/>
      <c r="Z20" s="13"/>
      <c r="AA20" s="13"/>
    </row>
    <row r="21" spans="1:27" ht="15.75" customHeight="1">
      <c r="A21" s="14" t="s">
        <v>77</v>
      </c>
      <c r="B21" s="15"/>
      <c r="C21" s="15"/>
      <c r="D21" s="15"/>
      <c r="E21" s="17"/>
      <c r="F21" s="18"/>
      <c r="G21" s="18"/>
      <c r="H21" s="12"/>
      <c r="I21" s="12"/>
      <c r="J21" s="12"/>
      <c r="K21" s="12"/>
      <c r="L21" s="12"/>
      <c r="M21" s="12"/>
      <c r="N21" s="12"/>
      <c r="O21" s="12"/>
      <c r="P21" s="12"/>
      <c r="Q21" s="12"/>
      <c r="R21" s="12"/>
      <c r="S21" s="12"/>
      <c r="T21" s="12"/>
      <c r="U21" s="12"/>
      <c r="V21" s="12"/>
      <c r="W21" s="12"/>
      <c r="X21" s="12"/>
      <c r="Y21" s="12"/>
      <c r="Z21" s="13"/>
      <c r="AA21" s="13"/>
    </row>
    <row r="22" spans="1:27" ht="15.75" customHeight="1">
      <c r="A22" s="14" t="s">
        <v>78</v>
      </c>
      <c r="B22" s="15"/>
      <c r="C22" s="15"/>
      <c r="D22" s="15"/>
      <c r="E22" s="17"/>
      <c r="F22" s="18"/>
      <c r="G22" s="18"/>
      <c r="H22" s="12"/>
      <c r="I22" s="12"/>
      <c r="J22" s="12"/>
      <c r="K22" s="12"/>
      <c r="L22" s="12"/>
      <c r="M22" s="12"/>
      <c r="N22" s="12"/>
      <c r="O22" s="12"/>
      <c r="P22" s="12"/>
      <c r="Q22" s="12"/>
      <c r="R22" s="12"/>
      <c r="S22" s="12"/>
      <c r="T22" s="12"/>
      <c r="U22" s="12"/>
      <c r="V22" s="12"/>
      <c r="W22" s="12"/>
      <c r="X22" s="12"/>
      <c r="Y22" s="12"/>
      <c r="Z22" s="13"/>
      <c r="AA22" s="13"/>
    </row>
    <row r="23" spans="1:27" ht="15.75" customHeight="1">
      <c r="A23" s="14" t="s">
        <v>79</v>
      </c>
      <c r="B23" s="15"/>
      <c r="C23" s="15"/>
      <c r="D23" s="15"/>
      <c r="E23" s="17"/>
      <c r="F23" s="18"/>
      <c r="G23" s="18"/>
      <c r="H23" s="12"/>
      <c r="I23" s="12"/>
      <c r="J23" s="12"/>
      <c r="K23" s="12"/>
      <c r="L23" s="12"/>
      <c r="M23" s="12"/>
      <c r="N23" s="12"/>
      <c r="O23" s="12"/>
      <c r="P23" s="12"/>
      <c r="Q23" s="12"/>
      <c r="R23" s="12"/>
      <c r="S23" s="12"/>
      <c r="T23" s="12"/>
      <c r="U23" s="12"/>
      <c r="V23" s="12"/>
      <c r="W23" s="12"/>
      <c r="X23" s="12"/>
      <c r="Y23" s="12"/>
      <c r="Z23" s="13"/>
      <c r="AA23" s="13"/>
    </row>
    <row r="24" spans="1:27" ht="15.75" customHeight="1">
      <c r="A24" s="14" t="s">
        <v>80</v>
      </c>
      <c r="B24" s="15"/>
      <c r="C24" s="15"/>
      <c r="D24" s="15"/>
      <c r="E24" s="17"/>
      <c r="F24" s="18"/>
      <c r="G24" s="18"/>
      <c r="H24" s="12"/>
      <c r="I24" s="12"/>
      <c r="J24" s="12"/>
      <c r="K24" s="12"/>
      <c r="L24" s="12"/>
      <c r="M24" s="12"/>
      <c r="N24" s="12"/>
      <c r="O24" s="12"/>
      <c r="P24" s="12"/>
      <c r="Q24" s="12"/>
      <c r="R24" s="12"/>
      <c r="S24" s="12"/>
      <c r="T24" s="12"/>
      <c r="U24" s="12"/>
      <c r="V24" s="12"/>
      <c r="W24" s="12"/>
      <c r="X24" s="12"/>
      <c r="Y24" s="12"/>
      <c r="Z24" s="13"/>
      <c r="AA24" s="13"/>
    </row>
    <row r="25" spans="1:27" ht="15.75" customHeight="1">
      <c r="A25" s="14" t="s">
        <v>81</v>
      </c>
      <c r="B25" s="15"/>
      <c r="C25" s="15"/>
      <c r="D25" s="15"/>
      <c r="E25" s="17"/>
      <c r="F25" s="18"/>
      <c r="G25" s="18"/>
      <c r="H25" s="12"/>
      <c r="I25" s="12"/>
      <c r="J25" s="12"/>
      <c r="K25" s="12"/>
      <c r="L25" s="12"/>
      <c r="M25" s="12"/>
      <c r="N25" s="12"/>
      <c r="O25" s="12"/>
      <c r="P25" s="12"/>
      <c r="Q25" s="12"/>
      <c r="R25" s="12"/>
      <c r="S25" s="12"/>
      <c r="T25" s="12"/>
      <c r="U25" s="12"/>
      <c r="V25" s="12"/>
      <c r="W25" s="12"/>
      <c r="X25" s="12"/>
      <c r="Y25" s="12"/>
      <c r="Z25" s="13"/>
      <c r="AA25" s="13"/>
    </row>
    <row r="26" spans="1:27" ht="15.75" customHeight="1">
      <c r="A26" s="14" t="s">
        <v>82</v>
      </c>
      <c r="B26" s="15"/>
      <c r="C26" s="15"/>
      <c r="D26" s="15"/>
      <c r="E26" s="17"/>
      <c r="F26" s="18"/>
      <c r="G26" s="18"/>
      <c r="H26" s="12"/>
      <c r="I26" s="12"/>
      <c r="J26" s="12"/>
      <c r="K26" s="12"/>
      <c r="L26" s="12"/>
      <c r="M26" s="12"/>
      <c r="N26" s="12"/>
      <c r="O26" s="12"/>
      <c r="P26" s="12"/>
      <c r="Q26" s="12"/>
      <c r="R26" s="12"/>
      <c r="S26" s="12"/>
      <c r="T26" s="12"/>
      <c r="U26" s="12"/>
      <c r="V26" s="12"/>
      <c r="W26" s="12"/>
      <c r="X26" s="12"/>
      <c r="Y26" s="12"/>
      <c r="Z26" s="13"/>
      <c r="AA26" s="13"/>
    </row>
    <row r="27" spans="1:27" ht="15.75" customHeight="1">
      <c r="A27" s="14" t="s">
        <v>83</v>
      </c>
      <c r="B27" s="15"/>
      <c r="C27" s="15"/>
      <c r="D27" s="15"/>
      <c r="E27" s="17"/>
      <c r="F27" s="18"/>
      <c r="G27" s="18"/>
      <c r="H27" s="12"/>
      <c r="I27" s="12"/>
      <c r="J27" s="12"/>
      <c r="K27" s="12"/>
      <c r="L27" s="12"/>
      <c r="M27" s="12"/>
      <c r="N27" s="12"/>
      <c r="O27" s="12"/>
      <c r="P27" s="12"/>
      <c r="Q27" s="12"/>
      <c r="R27" s="12"/>
      <c r="S27" s="12"/>
      <c r="T27" s="12"/>
      <c r="U27" s="12"/>
      <c r="V27" s="12"/>
      <c r="W27" s="12"/>
      <c r="X27" s="12"/>
      <c r="Y27" s="12"/>
      <c r="Z27" s="13"/>
      <c r="AA27" s="13"/>
    </row>
    <row r="28" spans="1:27" ht="15.75" customHeight="1">
      <c r="A28" s="14" t="s">
        <v>84</v>
      </c>
      <c r="B28" s="15"/>
      <c r="C28" s="15"/>
      <c r="D28" s="15"/>
      <c r="E28" s="17"/>
      <c r="F28" s="18"/>
      <c r="G28" s="18"/>
      <c r="H28" s="12"/>
      <c r="I28" s="12"/>
      <c r="J28" s="12"/>
      <c r="K28" s="12"/>
      <c r="L28" s="12"/>
      <c r="M28" s="12"/>
      <c r="N28" s="12"/>
      <c r="O28" s="12"/>
      <c r="P28" s="12"/>
      <c r="Q28" s="12"/>
      <c r="R28" s="12"/>
      <c r="S28" s="12"/>
      <c r="T28" s="12"/>
      <c r="U28" s="12"/>
      <c r="V28" s="12"/>
      <c r="W28" s="12"/>
      <c r="X28" s="12"/>
      <c r="Y28" s="12"/>
      <c r="Z28" s="13"/>
      <c r="AA28" s="13"/>
    </row>
    <row r="29" spans="1:27" ht="15.75" customHeight="1">
      <c r="A29" s="14" t="s">
        <v>85</v>
      </c>
      <c r="B29" s="15"/>
      <c r="C29" s="15"/>
      <c r="D29" s="15"/>
      <c r="E29" s="17"/>
      <c r="F29" s="18"/>
      <c r="G29" s="18"/>
      <c r="H29" s="12"/>
      <c r="I29" s="12"/>
      <c r="J29" s="12"/>
      <c r="K29" s="12"/>
      <c r="L29" s="12"/>
      <c r="M29" s="12"/>
      <c r="N29" s="12"/>
      <c r="O29" s="12"/>
      <c r="P29" s="12"/>
      <c r="Q29" s="12"/>
      <c r="R29" s="12"/>
      <c r="S29" s="12"/>
      <c r="T29" s="12"/>
      <c r="U29" s="12"/>
      <c r="V29" s="12"/>
      <c r="W29" s="12"/>
      <c r="X29" s="12"/>
      <c r="Y29" s="12"/>
      <c r="Z29" s="13"/>
      <c r="AA29" s="13"/>
    </row>
    <row r="30" spans="1:27" ht="15.75" customHeight="1">
      <c r="A30" s="14" t="s">
        <v>86</v>
      </c>
      <c r="B30" s="15"/>
      <c r="C30" s="15"/>
      <c r="D30" s="15"/>
      <c r="E30" s="17"/>
      <c r="F30" s="18"/>
      <c r="G30" s="18"/>
      <c r="H30" s="12"/>
      <c r="I30" s="12"/>
      <c r="J30" s="12"/>
      <c r="K30" s="12"/>
      <c r="L30" s="12"/>
      <c r="M30" s="12"/>
      <c r="N30" s="12"/>
      <c r="O30" s="12"/>
      <c r="P30" s="12"/>
      <c r="Q30" s="12"/>
      <c r="R30" s="12"/>
      <c r="S30" s="12"/>
      <c r="T30" s="12"/>
      <c r="U30" s="12"/>
      <c r="V30" s="12"/>
      <c r="W30" s="12"/>
      <c r="X30" s="12"/>
      <c r="Y30" s="12"/>
      <c r="Z30" s="13"/>
      <c r="AA30" s="13"/>
    </row>
    <row r="31" spans="1:27" ht="15.75" customHeight="1">
      <c r="A31" s="14" t="s">
        <v>87</v>
      </c>
      <c r="B31" s="15"/>
      <c r="C31" s="15"/>
      <c r="D31" s="15"/>
      <c r="E31" s="17"/>
      <c r="F31" s="18"/>
      <c r="G31" s="18"/>
      <c r="H31" s="12"/>
      <c r="I31" s="12"/>
      <c r="J31" s="12"/>
      <c r="K31" s="12"/>
      <c r="L31" s="12"/>
      <c r="M31" s="12"/>
      <c r="N31" s="12"/>
      <c r="O31" s="12"/>
      <c r="P31" s="12"/>
      <c r="Q31" s="12"/>
      <c r="R31" s="12"/>
      <c r="S31" s="12"/>
      <c r="T31" s="12"/>
      <c r="U31" s="12"/>
      <c r="V31" s="12"/>
      <c r="W31" s="12"/>
      <c r="X31" s="12"/>
      <c r="Y31" s="12"/>
      <c r="Z31" s="13"/>
      <c r="AA31" s="13"/>
    </row>
    <row r="32" spans="1:27" ht="15.75" customHeight="1">
      <c r="A32" s="14" t="s">
        <v>88</v>
      </c>
      <c r="B32" s="15"/>
      <c r="C32" s="15"/>
      <c r="D32" s="15"/>
      <c r="E32" s="17"/>
      <c r="F32" s="18"/>
      <c r="G32" s="18"/>
      <c r="H32" s="12"/>
      <c r="I32" s="12"/>
      <c r="J32" s="12"/>
      <c r="K32" s="12"/>
      <c r="L32" s="12"/>
      <c r="M32" s="12"/>
      <c r="N32" s="12"/>
      <c r="O32" s="12"/>
      <c r="P32" s="12"/>
      <c r="Q32" s="12"/>
      <c r="R32" s="12"/>
      <c r="S32" s="12"/>
      <c r="T32" s="12"/>
      <c r="U32" s="12"/>
      <c r="V32" s="12"/>
      <c r="W32" s="12"/>
      <c r="X32" s="12"/>
      <c r="Y32" s="12"/>
      <c r="Z32" s="13"/>
      <c r="AA32" s="13"/>
    </row>
    <row r="33" spans="1:27" ht="15.75" customHeight="1">
      <c r="A33" s="14" t="s">
        <v>89</v>
      </c>
      <c r="B33" s="15"/>
      <c r="C33" s="15"/>
      <c r="D33" s="15"/>
      <c r="E33" s="17"/>
      <c r="F33" s="18"/>
      <c r="G33" s="18"/>
      <c r="H33" s="12"/>
      <c r="I33" s="12"/>
      <c r="J33" s="12"/>
      <c r="K33" s="12"/>
      <c r="L33" s="12"/>
      <c r="M33" s="12"/>
      <c r="N33" s="12"/>
      <c r="O33" s="12"/>
      <c r="P33" s="12"/>
      <c r="Q33" s="12"/>
      <c r="R33" s="12"/>
      <c r="S33" s="12"/>
      <c r="T33" s="12"/>
      <c r="U33" s="12"/>
      <c r="V33" s="12"/>
      <c r="W33" s="12"/>
      <c r="X33" s="12"/>
      <c r="Y33" s="12"/>
      <c r="Z33" s="13"/>
      <c r="AA33" s="13"/>
    </row>
    <row r="34" spans="1:27" ht="15.75" customHeight="1">
      <c r="A34" s="14" t="s">
        <v>90</v>
      </c>
      <c r="B34" s="15"/>
      <c r="C34" s="15"/>
      <c r="D34" s="15"/>
      <c r="E34" s="24"/>
      <c r="F34" s="25"/>
      <c r="G34" s="25"/>
      <c r="H34" s="12"/>
      <c r="I34" s="12"/>
      <c r="J34" s="12"/>
      <c r="K34" s="12"/>
      <c r="L34" s="12"/>
      <c r="M34" s="12"/>
      <c r="N34" s="12"/>
      <c r="O34" s="12"/>
      <c r="P34" s="12"/>
      <c r="Q34" s="12"/>
      <c r="R34" s="12"/>
      <c r="S34" s="12"/>
      <c r="T34" s="12"/>
      <c r="U34" s="12"/>
      <c r="V34" s="12"/>
      <c r="W34" s="12"/>
      <c r="X34" s="12"/>
      <c r="Y34" s="12"/>
      <c r="Z34" s="13"/>
      <c r="AA34" s="13"/>
    </row>
    <row r="35" spans="1:27" ht="15.75" customHeight="1">
      <c r="A35" s="14" t="s">
        <v>91</v>
      </c>
      <c r="B35" s="15"/>
      <c r="C35" s="15"/>
      <c r="D35" s="15"/>
      <c r="E35" s="24"/>
      <c r="F35" s="25"/>
      <c r="G35" s="25"/>
      <c r="H35" s="12"/>
      <c r="I35" s="12"/>
      <c r="J35" s="12"/>
      <c r="K35" s="12"/>
      <c r="L35" s="12"/>
      <c r="M35" s="12"/>
      <c r="N35" s="12"/>
      <c r="O35" s="12"/>
      <c r="P35" s="12"/>
      <c r="Q35" s="12"/>
      <c r="R35" s="12"/>
      <c r="S35" s="12"/>
      <c r="T35" s="12"/>
      <c r="U35" s="12"/>
      <c r="V35" s="12"/>
      <c r="W35" s="12"/>
      <c r="X35" s="12"/>
      <c r="Y35" s="12"/>
      <c r="Z35" s="13"/>
      <c r="AA35" s="13"/>
    </row>
    <row r="36" spans="1:27" ht="15.75" customHeight="1">
      <c r="A36" s="14" t="s">
        <v>92</v>
      </c>
      <c r="B36" s="15"/>
      <c r="C36" s="15"/>
      <c r="D36" s="15"/>
      <c r="E36" s="24"/>
      <c r="F36" s="25"/>
      <c r="G36" s="25"/>
      <c r="H36" s="12"/>
      <c r="I36" s="12"/>
      <c r="J36" s="12"/>
      <c r="K36" s="12"/>
      <c r="L36" s="12"/>
      <c r="M36" s="12"/>
      <c r="N36" s="12"/>
      <c r="O36" s="12"/>
      <c r="P36" s="12"/>
      <c r="Q36" s="12"/>
      <c r="R36" s="12"/>
      <c r="S36" s="12"/>
      <c r="T36" s="12"/>
      <c r="U36" s="12"/>
      <c r="V36" s="12"/>
      <c r="W36" s="12"/>
      <c r="X36" s="12"/>
      <c r="Y36" s="12"/>
      <c r="Z36" s="13"/>
      <c r="AA36" s="13"/>
    </row>
    <row r="37" spans="1:27" ht="15.75" customHeight="1">
      <c r="A37" s="14" t="s">
        <v>93</v>
      </c>
      <c r="B37" s="15"/>
      <c r="C37" s="15"/>
      <c r="D37" s="15"/>
      <c r="E37" s="24"/>
      <c r="F37" s="25"/>
      <c r="G37" s="25"/>
      <c r="H37" s="12"/>
      <c r="I37" s="12"/>
      <c r="J37" s="12"/>
      <c r="K37" s="12"/>
      <c r="L37" s="12"/>
      <c r="M37" s="12"/>
      <c r="N37" s="12"/>
      <c r="O37" s="12"/>
      <c r="P37" s="12"/>
      <c r="Q37" s="12"/>
      <c r="R37" s="12"/>
      <c r="S37" s="12"/>
      <c r="T37" s="12"/>
      <c r="U37" s="12"/>
      <c r="V37" s="12"/>
      <c r="W37" s="12"/>
      <c r="X37" s="12"/>
      <c r="Y37" s="12"/>
      <c r="Z37" s="13"/>
      <c r="AA37" s="13"/>
    </row>
    <row r="38" spans="1:27" ht="15.75" customHeight="1">
      <c r="A38" s="14" t="s">
        <v>94</v>
      </c>
      <c r="B38" s="15"/>
      <c r="C38" s="26"/>
      <c r="D38" s="15"/>
      <c r="E38" s="27"/>
      <c r="F38" s="28"/>
      <c r="G38" s="28"/>
      <c r="H38" s="12"/>
      <c r="I38" s="12"/>
      <c r="J38" s="12"/>
      <c r="K38" s="12"/>
      <c r="L38" s="12"/>
      <c r="M38" s="12"/>
      <c r="N38" s="12"/>
      <c r="O38" s="12"/>
      <c r="P38" s="12"/>
      <c r="Q38" s="12"/>
      <c r="R38" s="12"/>
      <c r="S38" s="12"/>
      <c r="T38" s="12"/>
      <c r="U38" s="12"/>
      <c r="V38" s="12"/>
      <c r="W38" s="12"/>
      <c r="X38" s="12"/>
      <c r="Y38" s="12"/>
      <c r="Z38" s="13"/>
      <c r="AA38" s="13"/>
    </row>
    <row r="39" spans="1:27" ht="15.75" customHeight="1">
      <c r="A39" s="14" t="s">
        <v>95</v>
      </c>
      <c r="B39" s="15"/>
      <c r="C39" s="15"/>
      <c r="D39" s="15"/>
      <c r="E39" s="29"/>
      <c r="F39" s="30"/>
      <c r="G39" s="30"/>
      <c r="H39" s="12"/>
      <c r="I39" s="12"/>
      <c r="J39" s="12"/>
      <c r="K39" s="12"/>
      <c r="L39" s="12"/>
      <c r="M39" s="12"/>
      <c r="N39" s="12"/>
      <c r="O39" s="12"/>
      <c r="P39" s="12"/>
      <c r="Q39" s="12"/>
      <c r="R39" s="12"/>
      <c r="S39" s="12"/>
      <c r="T39" s="12"/>
      <c r="U39" s="12"/>
      <c r="V39" s="12"/>
      <c r="W39" s="12"/>
      <c r="X39" s="12"/>
      <c r="Y39" s="12"/>
      <c r="Z39" s="13"/>
      <c r="AA39" s="13"/>
    </row>
    <row r="40" spans="1:27" ht="26.25" customHeight="1">
      <c r="A40" s="800" t="s">
        <v>96</v>
      </c>
      <c r="B40" s="801"/>
      <c r="C40" s="801"/>
      <c r="D40" s="801"/>
      <c r="E40" s="801"/>
      <c r="F40" s="801"/>
      <c r="G40" s="802"/>
      <c r="H40" s="12"/>
      <c r="I40" s="12"/>
      <c r="J40" s="12"/>
      <c r="K40" s="12"/>
      <c r="L40" s="12"/>
      <c r="M40" s="12"/>
      <c r="N40" s="12"/>
      <c r="O40" s="12"/>
      <c r="P40" s="12"/>
      <c r="Q40" s="12"/>
      <c r="R40" s="12"/>
      <c r="S40" s="12"/>
      <c r="T40" s="12"/>
      <c r="U40" s="12"/>
      <c r="V40" s="12"/>
      <c r="W40" s="12"/>
      <c r="X40" s="12"/>
      <c r="Y40" s="12"/>
      <c r="Z40" s="13"/>
      <c r="AA40" s="13"/>
    </row>
    <row r="41" spans="1:27" ht="15.75" customHeight="1">
      <c r="A41" s="14" t="s">
        <v>97</v>
      </c>
      <c r="B41" s="15"/>
      <c r="C41" s="31"/>
      <c r="D41" s="15"/>
      <c r="E41" s="32"/>
      <c r="F41" s="14"/>
      <c r="G41" s="14"/>
      <c r="H41" s="12"/>
      <c r="I41" s="12"/>
      <c r="J41" s="12"/>
      <c r="K41" s="12"/>
      <c r="L41" s="12"/>
      <c r="M41" s="12"/>
      <c r="N41" s="12"/>
      <c r="O41" s="12"/>
      <c r="P41" s="12"/>
      <c r="Q41" s="12"/>
      <c r="R41" s="12"/>
      <c r="S41" s="12"/>
      <c r="T41" s="12"/>
      <c r="U41" s="12"/>
      <c r="V41" s="12"/>
      <c r="W41" s="12"/>
      <c r="X41" s="12"/>
      <c r="Y41" s="12"/>
      <c r="Z41" s="13"/>
      <c r="AA41" s="13"/>
    </row>
    <row r="42" spans="1:27" ht="15.75" customHeight="1">
      <c r="A42" s="14" t="s">
        <v>98</v>
      </c>
      <c r="B42" s="15"/>
      <c r="C42" s="31"/>
      <c r="D42" s="15"/>
      <c r="E42" s="32"/>
      <c r="F42" s="14"/>
      <c r="G42" s="14"/>
      <c r="H42" s="12"/>
      <c r="I42" s="12"/>
      <c r="J42" s="12"/>
      <c r="K42" s="12"/>
      <c r="L42" s="12"/>
      <c r="M42" s="12"/>
      <c r="N42" s="12"/>
      <c r="O42" s="12"/>
      <c r="P42" s="12"/>
      <c r="Q42" s="12"/>
      <c r="R42" s="12"/>
      <c r="S42" s="12"/>
      <c r="T42" s="12"/>
      <c r="U42" s="12"/>
      <c r="V42" s="12"/>
      <c r="W42" s="12"/>
      <c r="X42" s="12"/>
      <c r="Y42" s="12"/>
      <c r="Z42" s="13"/>
      <c r="AA42" s="13"/>
    </row>
    <row r="43" spans="1:27" ht="15.75" customHeight="1">
      <c r="A43" s="14" t="s">
        <v>99</v>
      </c>
      <c r="B43" s="15"/>
      <c r="C43" s="31"/>
      <c r="D43" s="15"/>
      <c r="E43" s="32"/>
      <c r="F43" s="14"/>
      <c r="G43" s="14"/>
      <c r="H43" s="12"/>
      <c r="I43" s="12"/>
      <c r="J43" s="12"/>
      <c r="K43" s="12"/>
      <c r="L43" s="12"/>
      <c r="M43" s="12"/>
      <c r="N43" s="12"/>
      <c r="O43" s="12"/>
      <c r="P43" s="12"/>
      <c r="Q43" s="12"/>
      <c r="R43" s="12"/>
      <c r="S43" s="12"/>
      <c r="T43" s="12"/>
      <c r="U43" s="12"/>
      <c r="V43" s="12"/>
      <c r="W43" s="12"/>
      <c r="X43" s="12"/>
      <c r="Y43" s="12"/>
      <c r="Z43" s="13"/>
      <c r="AA43" s="13"/>
    </row>
    <row r="44" spans="1:27" ht="26.25" customHeight="1">
      <c r="A44" s="800" t="s">
        <v>100</v>
      </c>
      <c r="B44" s="801"/>
      <c r="C44" s="801"/>
      <c r="D44" s="801"/>
      <c r="E44" s="801"/>
      <c r="F44" s="801"/>
      <c r="G44" s="802"/>
      <c r="H44" s="12"/>
      <c r="I44" s="12"/>
      <c r="J44" s="12"/>
      <c r="K44" s="12"/>
      <c r="L44" s="12"/>
      <c r="M44" s="12"/>
      <c r="N44" s="12"/>
      <c r="O44" s="12"/>
      <c r="P44" s="12"/>
      <c r="Q44" s="12"/>
      <c r="R44" s="12"/>
      <c r="S44" s="12"/>
      <c r="T44" s="12"/>
      <c r="U44" s="12"/>
      <c r="V44" s="12"/>
      <c r="W44" s="12"/>
      <c r="X44" s="12"/>
      <c r="Y44" s="12"/>
      <c r="Z44" s="13"/>
      <c r="AA44" s="13"/>
    </row>
    <row r="45" spans="1:27" ht="15.75" customHeight="1">
      <c r="A45" s="33" t="s">
        <v>101</v>
      </c>
      <c r="B45" s="15"/>
      <c r="C45" s="34"/>
      <c r="D45" s="15"/>
      <c r="E45" s="35"/>
      <c r="F45" s="34"/>
      <c r="G45" s="34"/>
      <c r="H45" s="12"/>
      <c r="I45" s="12"/>
      <c r="J45" s="12"/>
      <c r="K45" s="12"/>
      <c r="L45" s="12"/>
      <c r="M45" s="12"/>
      <c r="N45" s="12"/>
      <c r="O45" s="12"/>
      <c r="P45" s="12"/>
      <c r="Q45" s="12"/>
      <c r="R45" s="12"/>
      <c r="S45" s="12"/>
      <c r="T45" s="12"/>
      <c r="U45" s="12"/>
      <c r="V45" s="12"/>
      <c r="W45" s="12"/>
      <c r="X45" s="12"/>
      <c r="Y45" s="12"/>
      <c r="Z45" s="13"/>
      <c r="AA45" s="13"/>
    </row>
    <row r="46" spans="1:27" ht="15.75" customHeight="1">
      <c r="A46" s="33" t="s">
        <v>102</v>
      </c>
      <c r="B46" s="15"/>
      <c r="C46" s="34"/>
      <c r="D46" s="15"/>
      <c r="E46" s="36"/>
      <c r="F46" s="36"/>
      <c r="G46" s="36"/>
      <c r="H46" s="12"/>
      <c r="I46" s="12"/>
      <c r="J46" s="12"/>
      <c r="K46" s="12"/>
      <c r="L46" s="12"/>
      <c r="M46" s="12"/>
      <c r="N46" s="12"/>
      <c r="O46" s="12"/>
      <c r="P46" s="12"/>
      <c r="Q46" s="12"/>
      <c r="R46" s="12"/>
      <c r="S46" s="12"/>
      <c r="T46" s="12"/>
      <c r="U46" s="12"/>
      <c r="V46" s="12"/>
      <c r="W46" s="12"/>
      <c r="X46" s="12"/>
      <c r="Y46" s="12"/>
      <c r="Z46" s="13"/>
      <c r="AA46" s="13"/>
    </row>
    <row r="47" spans="1:27" ht="15.75" customHeight="1">
      <c r="A47" s="33" t="s">
        <v>103</v>
      </c>
      <c r="B47" s="15"/>
      <c r="C47" s="34"/>
      <c r="D47" s="15"/>
      <c r="E47" s="36"/>
      <c r="F47" s="36"/>
      <c r="G47" s="36"/>
      <c r="H47" s="12"/>
      <c r="I47" s="12"/>
      <c r="J47" s="12"/>
      <c r="K47" s="12"/>
      <c r="L47" s="12"/>
      <c r="M47" s="12"/>
      <c r="N47" s="12"/>
      <c r="O47" s="12"/>
      <c r="P47" s="12"/>
      <c r="Q47" s="12"/>
      <c r="R47" s="12"/>
      <c r="S47" s="12"/>
      <c r="T47" s="12"/>
      <c r="U47" s="12"/>
      <c r="V47" s="12"/>
      <c r="W47" s="12"/>
      <c r="X47" s="12"/>
      <c r="Y47" s="12"/>
      <c r="Z47" s="13"/>
      <c r="AA47" s="13"/>
    </row>
    <row r="48" spans="1:27" ht="15.75" customHeight="1">
      <c r="A48" s="33" t="s">
        <v>104</v>
      </c>
      <c r="B48" s="15" t="s">
        <v>105</v>
      </c>
      <c r="C48" s="34"/>
      <c r="D48" s="15"/>
      <c r="E48" s="36"/>
      <c r="F48" s="36"/>
      <c r="G48" s="36"/>
      <c r="H48" s="12"/>
      <c r="I48" s="12"/>
      <c r="J48" s="12"/>
      <c r="K48" s="12"/>
      <c r="L48" s="12"/>
      <c r="M48" s="12"/>
      <c r="N48" s="12"/>
      <c r="O48" s="12"/>
      <c r="P48" s="12"/>
      <c r="Q48" s="12"/>
      <c r="R48" s="12"/>
      <c r="S48" s="12"/>
      <c r="T48" s="12"/>
      <c r="U48" s="12"/>
      <c r="V48" s="12"/>
      <c r="W48" s="12"/>
      <c r="X48" s="12"/>
      <c r="Y48" s="12"/>
      <c r="Z48" s="13"/>
      <c r="AA48" s="13"/>
    </row>
    <row r="49" spans="1:27" ht="15.75" customHeight="1">
      <c r="A49" s="33" t="s">
        <v>106</v>
      </c>
      <c r="B49" s="15"/>
      <c r="C49" s="34"/>
      <c r="D49" s="15"/>
      <c r="E49" s="36"/>
      <c r="F49" s="36"/>
      <c r="G49" s="36"/>
      <c r="H49" s="12"/>
      <c r="I49" s="12"/>
      <c r="J49" s="12"/>
      <c r="K49" s="12"/>
      <c r="L49" s="12"/>
      <c r="M49" s="12"/>
      <c r="N49" s="12"/>
      <c r="O49" s="12"/>
      <c r="P49" s="12"/>
      <c r="Q49" s="12"/>
      <c r="R49" s="12"/>
      <c r="S49" s="12"/>
      <c r="T49" s="12"/>
      <c r="U49" s="12"/>
      <c r="V49" s="12"/>
      <c r="W49" s="12"/>
      <c r="X49" s="12"/>
      <c r="Y49" s="12"/>
      <c r="Z49" s="13"/>
      <c r="AA49" s="13"/>
    </row>
    <row r="50" spans="1:27" ht="15.75" customHeight="1">
      <c r="A50" s="33" t="s">
        <v>107</v>
      </c>
      <c r="B50" s="15"/>
      <c r="C50" s="34"/>
      <c r="D50" s="15"/>
      <c r="E50" s="36"/>
      <c r="F50" s="36"/>
      <c r="G50" s="36"/>
      <c r="H50" s="12"/>
      <c r="I50" s="12"/>
      <c r="J50" s="12"/>
      <c r="K50" s="12"/>
      <c r="L50" s="12"/>
      <c r="M50" s="12"/>
      <c r="N50" s="12"/>
      <c r="O50" s="12"/>
      <c r="P50" s="12"/>
      <c r="Q50" s="12"/>
      <c r="R50" s="12"/>
      <c r="S50" s="12"/>
      <c r="T50" s="12"/>
      <c r="U50" s="12"/>
      <c r="V50" s="12"/>
      <c r="W50" s="12"/>
      <c r="X50" s="12"/>
      <c r="Y50" s="12"/>
      <c r="Z50" s="13"/>
      <c r="AA50" s="13"/>
    </row>
    <row r="51" spans="1:27" ht="26.25" customHeight="1">
      <c r="A51" s="800" t="s">
        <v>108</v>
      </c>
      <c r="B51" s="801"/>
      <c r="C51" s="801"/>
      <c r="D51" s="801"/>
      <c r="E51" s="801"/>
      <c r="F51" s="801"/>
      <c r="G51" s="802"/>
      <c r="H51" s="12"/>
      <c r="I51" s="12"/>
      <c r="J51" s="12"/>
      <c r="K51" s="12"/>
      <c r="L51" s="12"/>
      <c r="M51" s="12"/>
      <c r="N51" s="12"/>
      <c r="O51" s="12"/>
      <c r="P51" s="12"/>
      <c r="Q51" s="12"/>
      <c r="R51" s="12"/>
      <c r="S51" s="12"/>
      <c r="T51" s="12"/>
      <c r="U51" s="12"/>
      <c r="V51" s="12"/>
      <c r="W51" s="12"/>
      <c r="X51" s="12"/>
      <c r="Y51" s="12"/>
      <c r="Z51" s="13"/>
      <c r="AA51" s="13"/>
    </row>
    <row r="52" spans="1:27" ht="15.75" customHeight="1">
      <c r="A52" s="14" t="s">
        <v>109</v>
      </c>
      <c r="B52" s="15"/>
      <c r="C52" s="34"/>
      <c r="D52" s="15"/>
      <c r="E52" s="34"/>
      <c r="F52" s="36"/>
      <c r="G52" s="36"/>
      <c r="H52" s="12"/>
      <c r="I52" s="12"/>
      <c r="J52" s="12"/>
      <c r="K52" s="12"/>
      <c r="L52" s="12"/>
      <c r="M52" s="12"/>
      <c r="N52" s="12"/>
      <c r="O52" s="12"/>
      <c r="P52" s="12"/>
      <c r="Q52" s="12"/>
      <c r="R52" s="12"/>
      <c r="S52" s="12"/>
      <c r="T52" s="12"/>
      <c r="U52" s="12"/>
      <c r="V52" s="12"/>
      <c r="W52" s="12"/>
      <c r="X52" s="12"/>
      <c r="Y52" s="12"/>
      <c r="Z52" s="13"/>
      <c r="AA52" s="13"/>
    </row>
    <row r="53" spans="1:27" ht="15.75" customHeight="1">
      <c r="A53" s="14" t="s">
        <v>110</v>
      </c>
      <c r="B53" s="15"/>
      <c r="C53" s="34"/>
      <c r="D53" s="15"/>
      <c r="E53" s="34"/>
      <c r="F53" s="36"/>
      <c r="G53" s="36"/>
      <c r="H53" s="12"/>
      <c r="I53" s="12"/>
      <c r="J53" s="12"/>
      <c r="K53" s="12"/>
      <c r="L53" s="12"/>
      <c r="M53" s="12"/>
      <c r="N53" s="12"/>
      <c r="O53" s="12"/>
      <c r="P53" s="12"/>
      <c r="Q53" s="12"/>
      <c r="R53" s="12"/>
      <c r="S53" s="12"/>
      <c r="T53" s="12"/>
      <c r="U53" s="12"/>
      <c r="V53" s="12"/>
      <c r="W53" s="12"/>
      <c r="X53" s="12"/>
      <c r="Y53" s="12"/>
      <c r="Z53" s="13"/>
      <c r="AA53" s="13"/>
    </row>
    <row r="54" spans="1:27" ht="15.75" customHeight="1">
      <c r="A54" s="37" t="s">
        <v>111</v>
      </c>
      <c r="B54" s="15"/>
      <c r="C54" s="34"/>
      <c r="D54" s="15"/>
      <c r="E54" s="34"/>
      <c r="F54" s="36"/>
      <c r="G54" s="36"/>
      <c r="H54" s="12"/>
      <c r="I54" s="12"/>
      <c r="J54" s="12"/>
      <c r="K54" s="12"/>
      <c r="L54" s="12"/>
      <c r="M54" s="12"/>
      <c r="N54" s="12"/>
      <c r="O54" s="12"/>
      <c r="P54" s="12"/>
      <c r="Q54" s="12"/>
      <c r="R54" s="12"/>
      <c r="S54" s="12"/>
      <c r="T54" s="12"/>
      <c r="U54" s="12"/>
      <c r="V54" s="12"/>
      <c r="W54" s="12"/>
      <c r="X54" s="12"/>
      <c r="Y54" s="12"/>
      <c r="Z54" s="13"/>
      <c r="AA54" s="13"/>
    </row>
    <row r="55" spans="1:27" ht="15.75" customHeight="1">
      <c r="A55" s="14" t="s">
        <v>112</v>
      </c>
      <c r="B55" s="15"/>
      <c r="C55" s="34"/>
      <c r="D55" s="15"/>
      <c r="E55" s="34"/>
      <c r="F55" s="36"/>
      <c r="G55" s="36"/>
      <c r="H55" s="12"/>
      <c r="I55" s="12"/>
      <c r="J55" s="12"/>
      <c r="K55" s="12"/>
      <c r="L55" s="12"/>
      <c r="M55" s="12"/>
      <c r="N55" s="12"/>
      <c r="O55" s="12"/>
      <c r="P55" s="12"/>
      <c r="Q55" s="12"/>
      <c r="R55" s="12"/>
      <c r="S55" s="12"/>
      <c r="T55" s="12"/>
      <c r="U55" s="12"/>
      <c r="V55" s="12"/>
      <c r="W55" s="12"/>
      <c r="X55" s="12"/>
      <c r="Y55" s="12"/>
      <c r="Z55" s="13"/>
      <c r="AA55" s="13"/>
    </row>
    <row r="56" spans="1:27" ht="15.75" customHeight="1">
      <c r="A56" s="14" t="s">
        <v>113</v>
      </c>
      <c r="B56" s="15"/>
      <c r="C56" s="34"/>
      <c r="D56" s="15"/>
      <c r="E56" s="34"/>
      <c r="F56" s="36"/>
      <c r="G56" s="36"/>
      <c r="H56" s="12"/>
      <c r="I56" s="12"/>
      <c r="J56" s="12"/>
      <c r="K56" s="12"/>
      <c r="L56" s="12"/>
      <c r="M56" s="12"/>
      <c r="N56" s="12"/>
      <c r="O56" s="12"/>
      <c r="P56" s="12"/>
      <c r="Q56" s="12"/>
      <c r="R56" s="12"/>
      <c r="S56" s="12"/>
      <c r="T56" s="12"/>
      <c r="U56" s="12"/>
      <c r="V56" s="12"/>
      <c r="W56" s="12"/>
      <c r="X56" s="12"/>
      <c r="Y56" s="12"/>
      <c r="Z56" s="13"/>
      <c r="AA56" s="13"/>
    </row>
    <row r="57" spans="1:27" ht="15.75" customHeight="1">
      <c r="A57" s="14" t="s">
        <v>114</v>
      </c>
      <c r="B57" s="15"/>
      <c r="C57" s="34"/>
      <c r="D57" s="15"/>
      <c r="E57" s="34"/>
      <c r="F57" s="36"/>
      <c r="G57" s="36"/>
      <c r="H57" s="12"/>
      <c r="I57" s="12"/>
      <c r="J57" s="12"/>
      <c r="K57" s="12"/>
      <c r="L57" s="12"/>
      <c r="M57" s="12"/>
      <c r="N57" s="12"/>
      <c r="O57" s="12"/>
      <c r="P57" s="12"/>
      <c r="Q57" s="12"/>
      <c r="R57" s="12"/>
      <c r="S57" s="12"/>
      <c r="T57" s="12"/>
      <c r="U57" s="12"/>
      <c r="V57" s="12"/>
      <c r="W57" s="12"/>
      <c r="X57" s="12"/>
      <c r="Y57" s="12"/>
      <c r="Z57" s="13"/>
      <c r="AA57" s="13"/>
    </row>
    <row r="58" spans="1:27" ht="15.75" customHeight="1">
      <c r="A58" s="14" t="s">
        <v>115</v>
      </c>
      <c r="B58" s="15"/>
      <c r="C58" s="34"/>
      <c r="D58" s="15"/>
      <c r="E58" s="34"/>
      <c r="F58" s="36"/>
      <c r="G58" s="36"/>
      <c r="H58" s="12"/>
      <c r="I58" s="12"/>
      <c r="J58" s="12"/>
      <c r="K58" s="12"/>
      <c r="L58" s="12"/>
      <c r="M58" s="12"/>
      <c r="N58" s="12"/>
      <c r="O58" s="12"/>
      <c r="P58" s="12"/>
      <c r="Q58" s="12"/>
      <c r="R58" s="12"/>
      <c r="S58" s="12"/>
      <c r="T58" s="12"/>
      <c r="U58" s="12"/>
      <c r="V58" s="12"/>
      <c r="W58" s="12"/>
      <c r="X58" s="12"/>
      <c r="Y58" s="12"/>
      <c r="Z58" s="13"/>
      <c r="AA58" s="13"/>
    </row>
    <row r="59" spans="1:27" ht="15.75" customHeight="1">
      <c r="A59" s="14" t="s">
        <v>116</v>
      </c>
      <c r="B59" s="15"/>
      <c r="C59" s="34"/>
      <c r="D59" s="15"/>
      <c r="E59" s="34"/>
      <c r="F59" s="36"/>
      <c r="G59" s="36"/>
      <c r="H59" s="12"/>
      <c r="I59" s="12"/>
      <c r="J59" s="12"/>
      <c r="K59" s="12"/>
      <c r="L59" s="12"/>
      <c r="M59" s="12"/>
      <c r="N59" s="12"/>
      <c r="O59" s="12"/>
      <c r="P59" s="12"/>
      <c r="Q59" s="12"/>
      <c r="R59" s="12"/>
      <c r="S59" s="12"/>
      <c r="T59" s="12"/>
      <c r="U59" s="12"/>
      <c r="V59" s="12"/>
      <c r="W59" s="12"/>
      <c r="X59" s="12"/>
      <c r="Y59" s="12"/>
      <c r="Z59" s="13"/>
      <c r="AA59" s="13"/>
    </row>
    <row r="60" spans="1:27" ht="15.75" customHeight="1">
      <c r="A60" s="38" t="s">
        <v>117</v>
      </c>
      <c r="B60" s="15"/>
      <c r="C60" s="34"/>
      <c r="D60" s="15"/>
      <c r="E60" s="34"/>
      <c r="F60" s="36"/>
      <c r="G60" s="36"/>
      <c r="H60" s="12"/>
      <c r="I60" s="12"/>
      <c r="J60" s="12"/>
      <c r="K60" s="12"/>
      <c r="L60" s="12"/>
      <c r="M60" s="12"/>
      <c r="N60" s="12"/>
      <c r="O60" s="12"/>
      <c r="P60" s="12"/>
      <c r="Q60" s="12"/>
      <c r="R60" s="12"/>
      <c r="S60" s="12"/>
      <c r="T60" s="12"/>
      <c r="U60" s="12"/>
      <c r="V60" s="12"/>
      <c r="W60" s="12"/>
      <c r="X60" s="12"/>
      <c r="Y60" s="12"/>
      <c r="Z60" s="13"/>
      <c r="AA60" s="13"/>
    </row>
    <row r="61" spans="1:27" ht="26.25" customHeight="1">
      <c r="A61" s="800" t="s">
        <v>118</v>
      </c>
      <c r="B61" s="801"/>
      <c r="C61" s="801"/>
      <c r="D61" s="801"/>
      <c r="E61" s="801"/>
      <c r="F61" s="801"/>
      <c r="G61" s="802"/>
      <c r="H61" s="12"/>
      <c r="I61" s="12"/>
      <c r="J61" s="12"/>
      <c r="K61" s="12"/>
      <c r="L61" s="12"/>
      <c r="M61" s="12"/>
      <c r="N61" s="12"/>
      <c r="O61" s="12"/>
      <c r="P61" s="12"/>
      <c r="Q61" s="12"/>
      <c r="R61" s="12"/>
      <c r="S61" s="12"/>
      <c r="T61" s="12"/>
      <c r="U61" s="12"/>
      <c r="V61" s="12"/>
      <c r="W61" s="12"/>
      <c r="X61" s="12"/>
      <c r="Y61" s="12"/>
      <c r="Z61" s="13"/>
      <c r="AA61" s="13"/>
    </row>
    <row r="62" spans="1:27" ht="15.75" customHeight="1">
      <c r="A62" s="38" t="s">
        <v>119</v>
      </c>
      <c r="B62" s="15"/>
      <c r="C62" s="34"/>
      <c r="D62" s="15"/>
      <c r="E62" s="36"/>
      <c r="F62" s="36"/>
      <c r="G62" s="36"/>
      <c r="H62" s="12"/>
      <c r="I62" s="12"/>
      <c r="J62" s="12"/>
      <c r="K62" s="12"/>
      <c r="L62" s="12"/>
      <c r="M62" s="12"/>
      <c r="N62" s="12"/>
      <c r="O62" s="12"/>
      <c r="P62" s="12"/>
      <c r="Q62" s="12"/>
      <c r="R62" s="12"/>
      <c r="S62" s="12"/>
      <c r="T62" s="12"/>
      <c r="U62" s="12"/>
      <c r="V62" s="12"/>
      <c r="W62" s="12"/>
      <c r="X62" s="12"/>
      <c r="Y62" s="12"/>
      <c r="Z62" s="13"/>
      <c r="AA62" s="13"/>
    </row>
    <row r="63" spans="1:27" ht="15.75" customHeight="1">
      <c r="A63" s="38" t="s">
        <v>120</v>
      </c>
      <c r="B63" s="15"/>
      <c r="C63" s="34"/>
      <c r="D63" s="15"/>
      <c r="E63" s="36"/>
      <c r="F63" s="36"/>
      <c r="G63" s="36"/>
      <c r="H63" s="12"/>
      <c r="I63" s="12"/>
      <c r="J63" s="12"/>
      <c r="K63" s="12"/>
      <c r="L63" s="12"/>
      <c r="M63" s="12"/>
      <c r="N63" s="12"/>
      <c r="O63" s="12"/>
      <c r="P63" s="12"/>
      <c r="Q63" s="12"/>
      <c r="R63" s="12"/>
      <c r="S63" s="12"/>
      <c r="T63" s="12"/>
      <c r="U63" s="12"/>
      <c r="V63" s="12"/>
      <c r="W63" s="12"/>
      <c r="X63" s="12"/>
      <c r="Y63" s="12"/>
      <c r="Z63" s="13"/>
      <c r="AA63" s="13"/>
    </row>
    <row r="64" spans="1:27" ht="15.75" customHeight="1">
      <c r="A64" s="38" t="s">
        <v>121</v>
      </c>
      <c r="B64" s="15"/>
      <c r="C64" s="34"/>
      <c r="D64" s="15"/>
      <c r="E64" s="36"/>
      <c r="F64" s="36"/>
      <c r="G64" s="36"/>
      <c r="H64" s="12"/>
      <c r="I64" s="12"/>
      <c r="J64" s="12"/>
      <c r="K64" s="12"/>
      <c r="L64" s="12"/>
      <c r="M64" s="12"/>
      <c r="N64" s="12"/>
      <c r="O64" s="12"/>
      <c r="P64" s="12"/>
      <c r="Q64" s="12"/>
      <c r="R64" s="12"/>
      <c r="S64" s="12"/>
      <c r="T64" s="12"/>
      <c r="U64" s="12"/>
      <c r="V64" s="12"/>
      <c r="W64" s="12"/>
      <c r="X64" s="12"/>
      <c r="Y64" s="12"/>
      <c r="Z64" s="13"/>
      <c r="AA64" s="13"/>
    </row>
    <row r="65" spans="1:27" ht="15.75" customHeight="1">
      <c r="A65" s="38" t="s">
        <v>122</v>
      </c>
      <c r="B65" s="15"/>
      <c r="C65" s="34"/>
      <c r="D65" s="15"/>
      <c r="E65" s="36"/>
      <c r="F65" s="36"/>
      <c r="G65" s="36"/>
      <c r="H65" s="12"/>
      <c r="I65" s="12"/>
      <c r="J65" s="12"/>
      <c r="K65" s="12"/>
      <c r="L65" s="12"/>
      <c r="M65" s="12"/>
      <c r="N65" s="12"/>
      <c r="O65" s="12"/>
      <c r="P65" s="12"/>
      <c r="Q65" s="12"/>
      <c r="R65" s="12"/>
      <c r="S65" s="12"/>
      <c r="T65" s="12"/>
      <c r="U65" s="12"/>
      <c r="V65" s="12"/>
      <c r="W65" s="12"/>
      <c r="X65" s="12"/>
      <c r="Y65" s="12"/>
      <c r="Z65" s="13"/>
      <c r="AA65" s="13"/>
    </row>
    <row r="66" spans="1:27" ht="15.75" customHeight="1">
      <c r="A66" s="38" t="s">
        <v>123</v>
      </c>
      <c r="B66" s="15"/>
      <c r="C66" s="34"/>
      <c r="D66" s="15"/>
      <c r="E66" s="36"/>
      <c r="F66" s="36"/>
      <c r="G66" s="36"/>
      <c r="H66" s="12"/>
      <c r="I66" s="12"/>
      <c r="J66" s="12"/>
      <c r="K66" s="12"/>
      <c r="L66" s="12"/>
      <c r="M66" s="12"/>
      <c r="N66" s="12"/>
      <c r="O66" s="12"/>
      <c r="P66" s="12"/>
      <c r="Q66" s="12"/>
      <c r="R66" s="12"/>
      <c r="S66" s="12"/>
      <c r="T66" s="12"/>
      <c r="U66" s="12"/>
      <c r="V66" s="12"/>
      <c r="W66" s="12"/>
      <c r="X66" s="12"/>
      <c r="Y66" s="12"/>
      <c r="Z66" s="13"/>
      <c r="AA66" s="13"/>
    </row>
    <row r="67" spans="1:27" ht="15.75" customHeight="1">
      <c r="A67" s="38" t="s">
        <v>124</v>
      </c>
      <c r="B67" s="15"/>
      <c r="C67" s="34"/>
      <c r="D67" s="15"/>
      <c r="E67" s="36"/>
      <c r="F67" s="36"/>
      <c r="G67" s="36"/>
      <c r="H67" s="12"/>
      <c r="I67" s="12"/>
      <c r="J67" s="12"/>
      <c r="K67" s="12"/>
      <c r="L67" s="12"/>
      <c r="M67" s="12"/>
      <c r="N67" s="12"/>
      <c r="O67" s="12"/>
      <c r="P67" s="12"/>
      <c r="Q67" s="12"/>
      <c r="R67" s="12"/>
      <c r="S67" s="12"/>
      <c r="T67" s="12"/>
      <c r="U67" s="12"/>
      <c r="V67" s="12"/>
      <c r="W67" s="12"/>
      <c r="X67" s="12"/>
      <c r="Y67" s="12"/>
      <c r="Z67" s="13"/>
      <c r="AA67" s="13"/>
    </row>
    <row r="68" spans="1:27" ht="15.75" customHeight="1">
      <c r="A68" s="38" t="s">
        <v>125</v>
      </c>
      <c r="B68" s="15"/>
      <c r="C68" s="34"/>
      <c r="D68" s="15"/>
      <c r="E68" s="36"/>
      <c r="F68" s="36"/>
      <c r="G68" s="36"/>
      <c r="H68" s="12"/>
      <c r="I68" s="12"/>
      <c r="J68" s="12"/>
      <c r="K68" s="12"/>
      <c r="L68" s="12"/>
      <c r="M68" s="12"/>
      <c r="N68" s="12"/>
      <c r="O68" s="12"/>
      <c r="P68" s="12"/>
      <c r="Q68" s="12"/>
      <c r="R68" s="12"/>
      <c r="S68" s="12"/>
      <c r="T68" s="12"/>
      <c r="U68" s="12"/>
      <c r="V68" s="12"/>
      <c r="W68" s="12"/>
      <c r="X68" s="12"/>
      <c r="Y68" s="12"/>
      <c r="Z68" s="13"/>
      <c r="AA68" s="13"/>
    </row>
    <row r="69" spans="1:27" ht="15.75" customHeight="1">
      <c r="A69" s="800" t="s">
        <v>126</v>
      </c>
      <c r="B69" s="801"/>
      <c r="C69" s="801"/>
      <c r="D69" s="801"/>
      <c r="E69" s="801"/>
      <c r="F69" s="801"/>
      <c r="G69" s="802"/>
      <c r="H69" s="12"/>
      <c r="I69" s="12"/>
      <c r="J69" s="12"/>
      <c r="K69" s="12"/>
      <c r="L69" s="12"/>
      <c r="M69" s="12"/>
      <c r="N69" s="12"/>
      <c r="O69" s="12"/>
      <c r="P69" s="12"/>
      <c r="Q69" s="12"/>
      <c r="R69" s="12"/>
      <c r="S69" s="12"/>
      <c r="T69" s="12"/>
      <c r="U69" s="12"/>
      <c r="V69" s="12"/>
      <c r="W69" s="12"/>
      <c r="X69" s="12"/>
      <c r="Y69" s="12"/>
      <c r="Z69" s="13"/>
      <c r="AA69" s="13"/>
    </row>
    <row r="70" spans="1:27" ht="15.75" customHeight="1">
      <c r="A70" s="38" t="s">
        <v>127</v>
      </c>
      <c r="B70" s="15"/>
      <c r="C70" s="34" t="s">
        <v>128</v>
      </c>
      <c r="D70" s="15"/>
      <c r="E70" s="34"/>
      <c r="F70" s="36"/>
      <c r="G70" s="36"/>
      <c r="H70" s="12"/>
      <c r="I70" s="12"/>
      <c r="J70" s="12"/>
      <c r="K70" s="12"/>
      <c r="L70" s="12"/>
      <c r="M70" s="12"/>
      <c r="N70" s="12"/>
      <c r="O70" s="12"/>
      <c r="P70" s="12"/>
      <c r="Q70" s="12"/>
      <c r="R70" s="12"/>
      <c r="S70" s="12"/>
      <c r="T70" s="12"/>
      <c r="U70" s="12"/>
      <c r="V70" s="12"/>
      <c r="W70" s="12"/>
      <c r="X70" s="12"/>
      <c r="Y70" s="12"/>
      <c r="Z70" s="13"/>
      <c r="AA70" s="13"/>
    </row>
    <row r="71" spans="1:27" ht="15.75" customHeight="1">
      <c r="A71" s="38" t="s">
        <v>129</v>
      </c>
      <c r="B71" s="15"/>
      <c r="C71" s="34" t="s">
        <v>130</v>
      </c>
      <c r="D71" s="15"/>
      <c r="E71" s="34"/>
      <c r="F71" s="36"/>
      <c r="G71" s="36"/>
      <c r="H71" s="12"/>
      <c r="I71" s="12"/>
      <c r="J71" s="12"/>
      <c r="K71" s="12"/>
      <c r="L71" s="12"/>
      <c r="M71" s="12"/>
      <c r="N71" s="12"/>
      <c r="O71" s="12"/>
      <c r="P71" s="12"/>
      <c r="Q71" s="12"/>
      <c r="R71" s="12"/>
      <c r="S71" s="12"/>
      <c r="T71" s="12"/>
      <c r="U71" s="12"/>
      <c r="V71" s="12"/>
      <c r="W71" s="12"/>
      <c r="X71" s="12"/>
      <c r="Y71" s="12"/>
      <c r="Z71" s="13"/>
      <c r="AA71" s="13"/>
    </row>
    <row r="72" spans="1:27" ht="15.75" customHeight="1">
      <c r="A72" s="38" t="s">
        <v>131</v>
      </c>
      <c r="B72" s="15" t="s">
        <v>132</v>
      </c>
      <c r="C72" s="34" t="s">
        <v>133</v>
      </c>
      <c r="D72" s="15"/>
      <c r="E72" s="34"/>
      <c r="F72" s="36"/>
      <c r="G72" s="36"/>
      <c r="H72" s="12"/>
      <c r="I72" s="12"/>
      <c r="J72" s="12"/>
      <c r="K72" s="12"/>
      <c r="L72" s="12"/>
      <c r="M72" s="12"/>
      <c r="N72" s="12"/>
      <c r="O72" s="12"/>
      <c r="P72" s="12"/>
      <c r="Q72" s="12"/>
      <c r="R72" s="12"/>
      <c r="S72" s="12"/>
      <c r="T72" s="12"/>
      <c r="U72" s="12"/>
      <c r="V72" s="12"/>
      <c r="W72" s="12"/>
      <c r="X72" s="12"/>
      <c r="Y72" s="12"/>
      <c r="Z72" s="13"/>
      <c r="AA72" s="13"/>
    </row>
    <row r="73" spans="1:27" ht="15.75" customHeight="1">
      <c r="A73" s="38" t="s">
        <v>134</v>
      </c>
      <c r="B73" s="15" t="s">
        <v>105</v>
      </c>
      <c r="C73" s="34" t="s">
        <v>135</v>
      </c>
      <c r="D73" s="15"/>
      <c r="E73" s="34"/>
      <c r="F73" s="36"/>
      <c r="G73" s="36"/>
      <c r="H73" s="12"/>
      <c r="I73" s="12"/>
      <c r="J73" s="12"/>
      <c r="K73" s="12"/>
      <c r="L73" s="12"/>
      <c r="M73" s="12"/>
      <c r="N73" s="12"/>
      <c r="O73" s="12"/>
      <c r="P73" s="12"/>
      <c r="Q73" s="12"/>
      <c r="R73" s="12"/>
      <c r="S73" s="12"/>
      <c r="T73" s="12"/>
      <c r="U73" s="12"/>
      <c r="V73" s="12"/>
      <c r="W73" s="12"/>
      <c r="X73" s="12"/>
      <c r="Y73" s="12"/>
      <c r="Z73" s="13"/>
      <c r="AA73" s="13"/>
    </row>
    <row r="74" spans="1:27" ht="15.75" customHeight="1">
      <c r="A74" s="38" t="s">
        <v>136</v>
      </c>
      <c r="B74" s="15"/>
      <c r="C74" s="34" t="s">
        <v>137</v>
      </c>
      <c r="D74" s="15"/>
      <c r="E74" s="34"/>
      <c r="F74" s="36"/>
      <c r="G74" s="36"/>
      <c r="H74" s="12"/>
      <c r="I74" s="12"/>
      <c r="J74" s="12"/>
      <c r="K74" s="12"/>
      <c r="L74" s="12"/>
      <c r="M74" s="12"/>
      <c r="N74" s="12"/>
      <c r="O74" s="12"/>
      <c r="P74" s="12"/>
      <c r="Q74" s="12"/>
      <c r="R74" s="12"/>
      <c r="S74" s="12"/>
      <c r="T74" s="12"/>
      <c r="U74" s="12"/>
      <c r="V74" s="12"/>
      <c r="W74" s="12"/>
      <c r="X74" s="12"/>
      <c r="Y74" s="12"/>
      <c r="Z74" s="13"/>
      <c r="AA74" s="13"/>
    </row>
    <row r="75" spans="1:27" ht="15.75" customHeight="1">
      <c r="A75" s="38" t="s">
        <v>138</v>
      </c>
      <c r="B75" s="15"/>
      <c r="C75" s="34" t="s">
        <v>139</v>
      </c>
      <c r="D75" s="15"/>
      <c r="E75" s="795" t="s">
        <v>1583</v>
      </c>
      <c r="F75" s="39"/>
      <c r="G75" s="39"/>
      <c r="H75" s="12"/>
      <c r="I75" s="12"/>
      <c r="J75" s="12"/>
      <c r="K75" s="12"/>
      <c r="L75" s="12"/>
      <c r="M75" s="12"/>
      <c r="N75" s="12"/>
      <c r="O75" s="12"/>
      <c r="P75" s="12"/>
      <c r="Q75" s="12"/>
      <c r="R75" s="12"/>
      <c r="S75" s="12"/>
      <c r="T75" s="12"/>
      <c r="U75" s="12"/>
      <c r="V75" s="12"/>
      <c r="W75" s="12"/>
      <c r="X75" s="12"/>
      <c r="Y75" s="12"/>
      <c r="Z75" s="13"/>
      <c r="AA75" s="13"/>
    </row>
    <row r="76" spans="1:27" ht="15.75" customHeight="1">
      <c r="A76" s="794" t="s">
        <v>1579</v>
      </c>
      <c r="B76" s="15"/>
      <c r="C76" s="34"/>
      <c r="D76" s="15"/>
      <c r="E76" s="793" t="s">
        <v>1580</v>
      </c>
      <c r="F76" s="39"/>
      <c r="G76" s="39"/>
      <c r="H76" s="12"/>
      <c r="I76" s="12"/>
      <c r="J76" s="12"/>
      <c r="K76" s="12"/>
      <c r="L76" s="12"/>
      <c r="M76" s="12"/>
      <c r="N76" s="12"/>
      <c r="O76" s="12"/>
      <c r="P76" s="12"/>
      <c r="Q76" s="12"/>
      <c r="R76" s="12"/>
      <c r="S76" s="12"/>
      <c r="T76" s="12"/>
      <c r="U76" s="12"/>
      <c r="V76" s="12"/>
      <c r="W76" s="12"/>
      <c r="X76" s="12"/>
      <c r="Y76" s="12"/>
      <c r="Z76" s="13"/>
      <c r="AA76" s="13"/>
    </row>
    <row r="77" spans="1:27" ht="15.75" customHeight="1">
      <c r="A77" s="38" t="s">
        <v>140</v>
      </c>
      <c r="B77" s="15" t="s">
        <v>105</v>
      </c>
      <c r="C77" s="34"/>
      <c r="D77" s="15"/>
      <c r="E77" s="796" t="s">
        <v>1581</v>
      </c>
      <c r="F77" s="39"/>
      <c r="G77" s="39"/>
      <c r="H77" s="12"/>
      <c r="I77" s="12"/>
      <c r="J77" s="12"/>
      <c r="K77" s="12"/>
      <c r="L77" s="12"/>
      <c r="M77" s="12"/>
      <c r="N77" s="12"/>
      <c r="O77" s="12"/>
      <c r="P77" s="12"/>
      <c r="Q77" s="12"/>
      <c r="R77" s="12"/>
      <c r="S77" s="12"/>
      <c r="T77" s="12"/>
      <c r="U77" s="12"/>
      <c r="V77" s="12"/>
      <c r="W77" s="12"/>
      <c r="X77" s="12"/>
      <c r="Y77" s="12"/>
      <c r="Z77" s="13"/>
      <c r="AA77" s="13"/>
    </row>
    <row r="78" spans="1:27" ht="15.75" customHeight="1">
      <c r="A78" s="38" t="s">
        <v>141</v>
      </c>
      <c r="B78" s="15" t="s">
        <v>105</v>
      </c>
      <c r="C78" s="34"/>
      <c r="D78" s="15"/>
      <c r="E78" s="797" t="s">
        <v>1582</v>
      </c>
      <c r="F78" s="39"/>
      <c r="G78" s="39"/>
      <c r="H78" s="12"/>
      <c r="I78" s="12"/>
      <c r="J78" s="12"/>
      <c r="K78" s="12"/>
      <c r="L78" s="12"/>
      <c r="M78" s="12"/>
      <c r="N78" s="12"/>
      <c r="O78" s="12"/>
      <c r="P78" s="12"/>
      <c r="Q78" s="12"/>
      <c r="R78" s="12"/>
      <c r="S78" s="12"/>
      <c r="T78" s="12"/>
      <c r="U78" s="12"/>
      <c r="V78" s="12"/>
      <c r="W78" s="12"/>
      <c r="X78" s="12"/>
      <c r="Y78" s="12"/>
      <c r="Z78" s="13"/>
      <c r="AA78" s="13"/>
    </row>
    <row r="79" spans="1:27" ht="15.75" customHeight="1">
      <c r="A79" s="38" t="s">
        <v>142</v>
      </c>
      <c r="B79" s="15" t="s">
        <v>105</v>
      </c>
      <c r="C79" s="34"/>
      <c r="D79" s="15"/>
      <c r="E79" s="793" t="s">
        <v>1545</v>
      </c>
      <c r="F79" s="39"/>
      <c r="G79" s="39"/>
      <c r="H79" s="12"/>
      <c r="I79" s="12"/>
      <c r="J79" s="12"/>
      <c r="K79" s="12"/>
      <c r="L79" s="12"/>
      <c r="M79" s="12"/>
      <c r="N79" s="12"/>
      <c r="O79" s="12"/>
      <c r="P79" s="12"/>
      <c r="Q79" s="12"/>
      <c r="R79" s="12"/>
      <c r="S79" s="12"/>
      <c r="T79" s="12"/>
      <c r="U79" s="12"/>
      <c r="V79" s="12"/>
      <c r="W79" s="12"/>
      <c r="X79" s="12"/>
      <c r="Y79" s="12"/>
      <c r="Z79" s="13"/>
      <c r="AA79" s="13"/>
    </row>
    <row r="80" spans="1:27" ht="15.75" customHeight="1">
      <c r="A80" s="14" t="s">
        <v>143</v>
      </c>
      <c r="B80" s="15" t="s">
        <v>105</v>
      </c>
      <c r="C80" s="34" t="s">
        <v>139</v>
      </c>
      <c r="D80" s="15"/>
      <c r="E80" s="34"/>
      <c r="F80" s="39"/>
      <c r="G80" s="39"/>
      <c r="H80" s="12"/>
      <c r="I80" s="12"/>
      <c r="J80" s="12"/>
      <c r="K80" s="12"/>
      <c r="L80" s="12"/>
      <c r="M80" s="12"/>
      <c r="N80" s="12"/>
      <c r="O80" s="12"/>
      <c r="P80" s="12"/>
      <c r="Q80" s="12"/>
      <c r="R80" s="12"/>
      <c r="S80" s="12"/>
      <c r="T80" s="12"/>
      <c r="U80" s="12"/>
      <c r="V80" s="12"/>
      <c r="W80" s="12"/>
      <c r="X80" s="12"/>
      <c r="Y80" s="12"/>
      <c r="Z80" s="13"/>
      <c r="AA80" s="13"/>
    </row>
    <row r="81" spans="1:27" ht="15.75" customHeight="1">
      <c r="A81" s="23"/>
      <c r="B81" s="15"/>
      <c r="C81" s="34"/>
      <c r="D81" s="15"/>
      <c r="E81" s="34"/>
      <c r="F81" s="39"/>
      <c r="G81" s="39"/>
      <c r="H81" s="12"/>
      <c r="I81" s="12"/>
      <c r="J81" s="12"/>
      <c r="K81" s="12"/>
      <c r="L81" s="12"/>
      <c r="M81" s="12"/>
      <c r="N81" s="12"/>
      <c r="O81" s="12"/>
      <c r="P81" s="12"/>
      <c r="Q81" s="12"/>
      <c r="R81" s="12"/>
      <c r="S81" s="12"/>
      <c r="T81" s="12"/>
      <c r="U81" s="12"/>
      <c r="V81" s="12"/>
      <c r="W81" s="12"/>
      <c r="X81" s="12"/>
      <c r="Y81" s="12"/>
      <c r="Z81" s="13"/>
      <c r="AA81" s="13"/>
    </row>
    <row r="82" spans="1:27" ht="15.75" customHeight="1">
      <c r="A82" s="800" t="s">
        <v>144</v>
      </c>
      <c r="B82" s="801"/>
      <c r="C82" s="801"/>
      <c r="D82" s="801"/>
      <c r="E82" s="801"/>
      <c r="F82" s="801"/>
      <c r="G82" s="802"/>
      <c r="H82" s="12"/>
      <c r="I82" s="12"/>
      <c r="J82" s="12"/>
      <c r="K82" s="12"/>
      <c r="L82" s="12"/>
      <c r="M82" s="12"/>
      <c r="N82" s="12"/>
      <c r="O82" s="12"/>
      <c r="P82" s="12"/>
      <c r="Q82" s="12"/>
      <c r="R82" s="12"/>
      <c r="S82" s="12"/>
      <c r="T82" s="12"/>
      <c r="U82" s="12"/>
      <c r="V82" s="12"/>
      <c r="W82" s="12"/>
      <c r="X82" s="12"/>
      <c r="Y82" s="12"/>
      <c r="Z82" s="13"/>
      <c r="AA82" s="13"/>
    </row>
    <row r="83" spans="1:27" ht="15.75" customHeight="1">
      <c r="A83" s="14" t="s">
        <v>145</v>
      </c>
      <c r="B83" s="31"/>
      <c r="C83" s="31" t="s">
        <v>146</v>
      </c>
      <c r="D83" s="15"/>
      <c r="E83" s="40"/>
      <c r="F83" s="41"/>
      <c r="G83" s="41"/>
      <c r="H83" s="12"/>
      <c r="I83" s="12"/>
      <c r="J83" s="12"/>
      <c r="K83" s="12"/>
      <c r="L83" s="12"/>
      <c r="M83" s="12"/>
      <c r="N83" s="12"/>
      <c r="O83" s="12"/>
      <c r="P83" s="12"/>
      <c r="Q83" s="12"/>
      <c r="R83" s="12"/>
      <c r="S83" s="12"/>
      <c r="T83" s="12"/>
      <c r="U83" s="12"/>
      <c r="V83" s="12"/>
      <c r="W83" s="12"/>
      <c r="X83" s="12"/>
      <c r="Y83" s="12"/>
      <c r="Z83" s="13"/>
      <c r="AA83" s="13"/>
    </row>
    <row r="84" spans="1:27" ht="15.75" customHeight="1">
      <c r="A84" s="14" t="s">
        <v>147</v>
      </c>
      <c r="B84" s="31"/>
      <c r="C84" s="34" t="s">
        <v>146</v>
      </c>
      <c r="D84" s="15"/>
      <c r="E84" s="36"/>
      <c r="F84" s="36"/>
      <c r="G84" s="36"/>
      <c r="H84" s="12"/>
      <c r="I84" s="12"/>
      <c r="J84" s="12"/>
      <c r="K84" s="12"/>
      <c r="L84" s="12"/>
      <c r="M84" s="12"/>
      <c r="N84" s="12"/>
      <c r="O84" s="12"/>
      <c r="P84" s="12"/>
      <c r="Q84" s="12"/>
      <c r="R84" s="12"/>
      <c r="S84" s="12"/>
      <c r="T84" s="12"/>
      <c r="U84" s="12"/>
      <c r="V84" s="12"/>
      <c r="W84" s="12"/>
      <c r="X84" s="12"/>
      <c r="Y84" s="12"/>
      <c r="Z84" s="13"/>
      <c r="AA84" s="13"/>
    </row>
    <row r="85" spans="1:27" ht="15.75" customHeight="1">
      <c r="A85" s="14" t="s">
        <v>148</v>
      </c>
      <c r="B85" s="31"/>
      <c r="C85" s="34" t="s">
        <v>146</v>
      </c>
      <c r="D85" s="15"/>
      <c r="E85" s="36"/>
      <c r="F85" s="36"/>
      <c r="G85" s="36"/>
      <c r="H85" s="12"/>
      <c r="I85" s="12"/>
      <c r="J85" s="12"/>
      <c r="K85" s="12"/>
      <c r="L85" s="12"/>
      <c r="M85" s="12"/>
      <c r="N85" s="12"/>
      <c r="O85" s="12"/>
      <c r="P85" s="12"/>
      <c r="Q85" s="12"/>
      <c r="R85" s="12"/>
      <c r="S85" s="12"/>
      <c r="T85" s="12"/>
      <c r="U85" s="12"/>
      <c r="V85" s="12"/>
      <c r="W85" s="12"/>
      <c r="X85" s="12"/>
      <c r="Y85" s="12"/>
      <c r="Z85" s="13"/>
      <c r="AA85" s="13"/>
    </row>
    <row r="86" spans="1:27" ht="15.75" customHeight="1">
      <c r="A86" s="14" t="s">
        <v>149</v>
      </c>
      <c r="B86" s="31"/>
      <c r="C86" s="34" t="s">
        <v>150</v>
      </c>
      <c r="D86" s="15"/>
      <c r="E86" s="35"/>
      <c r="F86" s="36"/>
      <c r="G86" s="36"/>
      <c r="H86" s="12"/>
      <c r="I86" s="12"/>
      <c r="J86" s="12"/>
      <c r="K86" s="12"/>
      <c r="L86" s="12"/>
      <c r="M86" s="12"/>
      <c r="N86" s="12"/>
      <c r="O86" s="12"/>
      <c r="P86" s="12"/>
      <c r="Q86" s="12"/>
      <c r="R86" s="12"/>
      <c r="S86" s="12"/>
      <c r="T86" s="12"/>
      <c r="U86" s="12"/>
      <c r="V86" s="12"/>
      <c r="W86" s="12"/>
      <c r="X86" s="12"/>
      <c r="Y86" s="12"/>
      <c r="Z86" s="13"/>
      <c r="AA86" s="13"/>
    </row>
    <row r="87" spans="1:27" ht="15.75" customHeight="1">
      <c r="A87" s="14" t="s">
        <v>151</v>
      </c>
      <c r="B87" s="31"/>
      <c r="C87" s="34"/>
      <c r="D87" s="15"/>
      <c r="E87" s="35"/>
      <c r="F87" s="36"/>
      <c r="G87" s="36"/>
      <c r="H87" s="12"/>
      <c r="I87" s="12"/>
      <c r="J87" s="12"/>
      <c r="K87" s="12"/>
      <c r="L87" s="12"/>
      <c r="M87" s="12"/>
      <c r="N87" s="12"/>
      <c r="O87" s="12"/>
      <c r="P87" s="12"/>
      <c r="Q87" s="12"/>
      <c r="R87" s="12"/>
      <c r="S87" s="12"/>
      <c r="T87" s="12"/>
      <c r="U87" s="12"/>
      <c r="V87" s="12"/>
      <c r="W87" s="12"/>
      <c r="X87" s="12"/>
      <c r="Y87" s="12"/>
      <c r="Z87" s="13"/>
      <c r="AA87" s="13"/>
    </row>
    <row r="88" spans="1:27" ht="15.75" customHeight="1">
      <c r="A88" s="33" t="s">
        <v>152</v>
      </c>
      <c r="B88" s="31"/>
      <c r="C88" s="34" t="s">
        <v>150</v>
      </c>
      <c r="D88" s="15"/>
      <c r="E88" s="35"/>
      <c r="F88" s="36"/>
      <c r="G88" s="36"/>
      <c r="H88" s="12"/>
      <c r="I88" s="12"/>
      <c r="J88" s="12"/>
      <c r="K88" s="12"/>
      <c r="L88" s="12"/>
      <c r="M88" s="12"/>
      <c r="N88" s="12"/>
      <c r="O88" s="12"/>
      <c r="P88" s="12"/>
      <c r="Q88" s="12"/>
      <c r="R88" s="12"/>
      <c r="S88" s="12"/>
      <c r="T88" s="12"/>
      <c r="U88" s="12"/>
      <c r="V88" s="12"/>
      <c r="W88" s="12"/>
      <c r="X88" s="12"/>
      <c r="Y88" s="12"/>
      <c r="Z88" s="13"/>
      <c r="AA88" s="13"/>
    </row>
    <row r="89" spans="1:27" ht="15.75" customHeight="1">
      <c r="A89" s="800" t="s">
        <v>153</v>
      </c>
      <c r="B89" s="801"/>
      <c r="C89" s="801"/>
      <c r="D89" s="801"/>
      <c r="E89" s="801"/>
      <c r="F89" s="801"/>
      <c r="G89" s="802"/>
      <c r="H89" s="12"/>
      <c r="I89" s="12"/>
      <c r="J89" s="12"/>
      <c r="K89" s="12"/>
      <c r="L89" s="12"/>
      <c r="M89" s="12"/>
      <c r="N89" s="12"/>
      <c r="O89" s="12"/>
      <c r="P89" s="12"/>
      <c r="Q89" s="12"/>
      <c r="R89" s="12"/>
      <c r="S89" s="12"/>
      <c r="T89" s="12"/>
      <c r="U89" s="12"/>
      <c r="V89" s="12"/>
      <c r="W89" s="12"/>
      <c r="X89" s="12"/>
      <c r="Y89" s="12"/>
      <c r="Z89" s="13"/>
      <c r="AA89" s="13"/>
    </row>
    <row r="90" spans="1:27" ht="15.75" customHeight="1">
      <c r="A90" s="14" t="s">
        <v>154</v>
      </c>
      <c r="B90" s="31"/>
      <c r="C90" s="34"/>
      <c r="D90" s="15"/>
      <c r="E90" s="36"/>
      <c r="F90" s="36"/>
      <c r="G90" s="36"/>
      <c r="H90" s="12"/>
      <c r="I90" s="12"/>
      <c r="J90" s="12"/>
      <c r="K90" s="12"/>
      <c r="L90" s="12"/>
      <c r="M90" s="12"/>
      <c r="N90" s="12"/>
      <c r="O90" s="12"/>
      <c r="P90" s="12"/>
      <c r="Q90" s="12"/>
      <c r="R90" s="12"/>
      <c r="S90" s="12"/>
      <c r="T90" s="12"/>
      <c r="U90" s="12"/>
      <c r="V90" s="12"/>
      <c r="W90" s="12"/>
      <c r="X90" s="12"/>
      <c r="Y90" s="12"/>
      <c r="Z90" s="13"/>
      <c r="AA90" s="13"/>
    </row>
    <row r="91" spans="1:27" ht="15.75" customHeight="1">
      <c r="A91" s="14" t="s">
        <v>155</v>
      </c>
      <c r="B91" s="31"/>
      <c r="C91" s="34"/>
      <c r="D91" s="15"/>
      <c r="E91" s="36"/>
      <c r="F91" s="36"/>
      <c r="G91" s="36"/>
      <c r="H91" s="12"/>
      <c r="I91" s="12"/>
      <c r="J91" s="12"/>
      <c r="K91" s="12"/>
      <c r="L91" s="12"/>
      <c r="M91" s="12"/>
      <c r="N91" s="12"/>
      <c r="O91" s="12"/>
      <c r="P91" s="12"/>
      <c r="Q91" s="12"/>
      <c r="R91" s="12"/>
      <c r="S91" s="12"/>
      <c r="T91" s="12"/>
      <c r="U91" s="12"/>
      <c r="V91" s="12"/>
      <c r="W91" s="12"/>
      <c r="X91" s="12"/>
      <c r="Y91" s="12"/>
      <c r="Z91" s="13"/>
      <c r="AA91" s="13"/>
    </row>
    <row r="92" spans="1:27" ht="15.75" customHeight="1">
      <c r="A92" s="14" t="s">
        <v>156</v>
      </c>
      <c r="B92" s="31"/>
      <c r="C92" s="34"/>
      <c r="D92" s="15"/>
      <c r="E92" s="36"/>
      <c r="F92" s="36"/>
      <c r="G92" s="36"/>
      <c r="H92" s="12"/>
      <c r="I92" s="12"/>
      <c r="J92" s="12"/>
      <c r="K92" s="12"/>
      <c r="L92" s="12"/>
      <c r="M92" s="12"/>
      <c r="N92" s="12"/>
      <c r="O92" s="12"/>
      <c r="P92" s="12"/>
      <c r="Q92" s="12"/>
      <c r="R92" s="12"/>
      <c r="S92" s="12"/>
      <c r="T92" s="12"/>
      <c r="U92" s="12"/>
      <c r="V92" s="12"/>
      <c r="W92" s="12"/>
      <c r="X92" s="12"/>
      <c r="Y92" s="12"/>
      <c r="Z92" s="13"/>
      <c r="AA92" s="13"/>
    </row>
    <row r="93" spans="1:27" ht="15.75" customHeight="1">
      <c r="A93" s="14" t="s">
        <v>157</v>
      </c>
      <c r="B93" s="31"/>
      <c r="C93" s="34"/>
      <c r="D93" s="15"/>
      <c r="E93" s="36"/>
      <c r="F93" s="36"/>
      <c r="G93" s="36"/>
      <c r="H93" s="12"/>
      <c r="I93" s="12"/>
      <c r="J93" s="12"/>
      <c r="K93" s="12"/>
      <c r="L93" s="12"/>
      <c r="M93" s="12"/>
      <c r="N93" s="12"/>
      <c r="O93" s="12"/>
      <c r="P93" s="12"/>
      <c r="Q93" s="12"/>
      <c r="R93" s="12"/>
      <c r="S93" s="12"/>
      <c r="T93" s="12"/>
      <c r="U93" s="12"/>
      <c r="V93" s="12"/>
      <c r="W93" s="12"/>
      <c r="X93" s="12"/>
      <c r="Y93" s="12"/>
      <c r="Z93" s="13"/>
      <c r="AA93" s="13"/>
    </row>
    <row r="94" spans="1:27" ht="15.75" customHeight="1">
      <c r="A94" s="14" t="s">
        <v>158</v>
      </c>
      <c r="B94" s="31"/>
      <c r="C94" s="34"/>
      <c r="D94" s="15"/>
      <c r="E94" s="36"/>
      <c r="F94" s="36"/>
      <c r="G94" s="36"/>
      <c r="H94" s="12"/>
      <c r="I94" s="12"/>
      <c r="J94" s="12"/>
      <c r="K94" s="12"/>
      <c r="L94" s="12"/>
      <c r="M94" s="12"/>
      <c r="N94" s="12"/>
      <c r="O94" s="12"/>
      <c r="P94" s="12"/>
      <c r="Q94" s="12"/>
      <c r="R94" s="12"/>
      <c r="S94" s="12"/>
      <c r="T94" s="12"/>
      <c r="U94" s="12"/>
      <c r="V94" s="12"/>
      <c r="W94" s="12"/>
      <c r="X94" s="12"/>
      <c r="Y94" s="12"/>
      <c r="Z94" s="13"/>
      <c r="AA94" s="13"/>
    </row>
    <row r="95" spans="1:27" ht="15.75" customHeight="1">
      <c r="A95" s="14" t="s">
        <v>159</v>
      </c>
      <c r="B95" s="31"/>
      <c r="C95" s="34"/>
      <c r="D95" s="15"/>
      <c r="E95" s="36"/>
      <c r="F95" s="36"/>
      <c r="G95" s="36"/>
      <c r="H95" s="12"/>
      <c r="I95" s="12"/>
      <c r="J95" s="12"/>
      <c r="K95" s="12"/>
      <c r="L95" s="12"/>
      <c r="M95" s="12"/>
      <c r="N95" s="12"/>
      <c r="O95" s="12"/>
      <c r="P95" s="12"/>
      <c r="Q95" s="12"/>
      <c r="R95" s="12"/>
      <c r="S95" s="12"/>
      <c r="T95" s="12"/>
      <c r="U95" s="12"/>
      <c r="V95" s="12"/>
      <c r="W95" s="12"/>
      <c r="X95" s="12"/>
      <c r="Y95" s="12"/>
      <c r="Z95" s="13"/>
      <c r="AA95" s="13"/>
    </row>
    <row r="96" spans="1:27" ht="15.75" customHeight="1">
      <c r="A96" s="14" t="s">
        <v>160</v>
      </c>
      <c r="B96" s="31"/>
      <c r="C96" s="34"/>
      <c r="D96" s="15"/>
      <c r="E96" s="36"/>
      <c r="F96" s="36"/>
      <c r="G96" s="36"/>
      <c r="H96" s="12"/>
      <c r="I96" s="12"/>
      <c r="J96" s="12"/>
      <c r="K96" s="12"/>
      <c r="L96" s="12"/>
      <c r="M96" s="12"/>
      <c r="N96" s="12"/>
      <c r="O96" s="12"/>
      <c r="P96" s="12"/>
      <c r="Q96" s="12"/>
      <c r="R96" s="12"/>
      <c r="S96" s="12"/>
      <c r="T96" s="12"/>
      <c r="U96" s="12"/>
      <c r="V96" s="12"/>
      <c r="W96" s="12"/>
      <c r="X96" s="12"/>
      <c r="Y96" s="12"/>
      <c r="Z96" s="13"/>
      <c r="AA96" s="13"/>
    </row>
    <row r="97" spans="1:27" ht="15.75" customHeight="1">
      <c r="A97" s="14" t="s">
        <v>161</v>
      </c>
      <c r="B97" s="31"/>
      <c r="C97" s="42"/>
      <c r="D97" s="15"/>
      <c r="E97" s="43"/>
      <c r="F97" s="43"/>
      <c r="G97" s="43"/>
      <c r="H97" s="12"/>
      <c r="I97" s="12"/>
      <c r="J97" s="12"/>
      <c r="K97" s="12"/>
      <c r="L97" s="12"/>
      <c r="M97" s="12"/>
      <c r="N97" s="12"/>
      <c r="O97" s="12"/>
      <c r="P97" s="12"/>
      <c r="Q97" s="12"/>
      <c r="R97" s="12"/>
      <c r="S97" s="12"/>
      <c r="T97" s="12"/>
      <c r="U97" s="12"/>
      <c r="V97" s="12"/>
      <c r="W97" s="12"/>
      <c r="X97" s="12"/>
      <c r="Y97" s="12"/>
      <c r="Z97" s="13"/>
      <c r="AA97" s="13"/>
    </row>
    <row r="98" spans="1:27" ht="15.75" customHeight="1">
      <c r="A98" s="43"/>
      <c r="B98" s="43"/>
      <c r="C98" s="42"/>
      <c r="D98" s="43"/>
      <c r="E98" s="43"/>
      <c r="F98" s="43"/>
      <c r="G98" s="43"/>
      <c r="H98" s="12"/>
      <c r="I98" s="12"/>
      <c r="J98" s="12"/>
      <c r="K98" s="12"/>
      <c r="L98" s="12"/>
      <c r="M98" s="12"/>
      <c r="N98" s="12"/>
      <c r="O98" s="12"/>
      <c r="P98" s="12"/>
      <c r="Q98" s="12"/>
      <c r="R98" s="12"/>
      <c r="S98" s="12"/>
      <c r="T98" s="12"/>
      <c r="U98" s="12"/>
      <c r="V98" s="12"/>
      <c r="W98" s="12"/>
      <c r="X98" s="12"/>
      <c r="Y98" s="12"/>
      <c r="Z98" s="13"/>
      <c r="AA98" s="13"/>
    </row>
    <row r="99" spans="1:27" ht="15.75" customHeight="1">
      <c r="A99" s="43"/>
      <c r="B99" s="43"/>
      <c r="C99" s="42"/>
      <c r="D99" s="43"/>
      <c r="E99" s="43"/>
      <c r="F99" s="43"/>
      <c r="G99" s="43"/>
      <c r="H99" s="12"/>
      <c r="I99" s="12"/>
      <c r="J99" s="12"/>
      <c r="K99" s="12"/>
      <c r="L99" s="12"/>
      <c r="M99" s="12"/>
      <c r="N99" s="12"/>
      <c r="O99" s="12"/>
      <c r="P99" s="12"/>
      <c r="Q99" s="12"/>
      <c r="R99" s="12"/>
      <c r="S99" s="12"/>
      <c r="T99" s="12"/>
      <c r="U99" s="12"/>
      <c r="V99" s="12"/>
      <c r="W99" s="12"/>
      <c r="X99" s="12"/>
      <c r="Y99" s="12"/>
      <c r="Z99" s="13"/>
      <c r="AA99" s="13"/>
    </row>
    <row r="100" spans="1:27" ht="15.75" customHeight="1">
      <c r="A100" s="43"/>
      <c r="B100" s="43"/>
      <c r="C100" s="42"/>
      <c r="D100" s="43"/>
      <c r="E100" s="43"/>
      <c r="F100" s="43"/>
      <c r="G100" s="43"/>
      <c r="H100" s="12"/>
      <c r="I100" s="12"/>
      <c r="J100" s="12"/>
      <c r="K100" s="12"/>
      <c r="L100" s="12"/>
      <c r="M100" s="12"/>
      <c r="N100" s="12"/>
      <c r="O100" s="12"/>
      <c r="P100" s="12"/>
      <c r="Q100" s="12"/>
      <c r="R100" s="12"/>
      <c r="S100" s="12"/>
      <c r="T100" s="12"/>
      <c r="U100" s="12"/>
      <c r="V100" s="12"/>
      <c r="W100" s="12"/>
      <c r="X100" s="12"/>
      <c r="Y100" s="12"/>
      <c r="Z100" s="13"/>
      <c r="AA100" s="13"/>
    </row>
    <row r="101" spans="1:27" ht="15.75" customHeight="1">
      <c r="A101" s="43"/>
      <c r="B101" s="43"/>
      <c r="C101" s="42"/>
      <c r="D101" s="43"/>
      <c r="E101" s="43"/>
      <c r="F101" s="43"/>
      <c r="G101" s="43"/>
      <c r="H101" s="12"/>
      <c r="I101" s="12"/>
      <c r="J101" s="12"/>
      <c r="K101" s="12"/>
      <c r="L101" s="12"/>
      <c r="M101" s="12"/>
      <c r="N101" s="12"/>
      <c r="O101" s="12"/>
      <c r="P101" s="12"/>
      <c r="Q101" s="12"/>
      <c r="R101" s="12"/>
      <c r="S101" s="12"/>
      <c r="T101" s="12"/>
      <c r="U101" s="12"/>
      <c r="V101" s="12"/>
      <c r="W101" s="12"/>
      <c r="X101" s="12"/>
      <c r="Y101" s="12"/>
      <c r="Z101" s="13"/>
      <c r="AA101" s="13"/>
    </row>
    <row r="102" spans="1:27" ht="15.75" customHeight="1">
      <c r="A102" s="43"/>
      <c r="B102" s="43"/>
      <c r="C102" s="42"/>
      <c r="D102" s="43"/>
      <c r="E102" s="43"/>
      <c r="F102" s="43"/>
      <c r="G102" s="43"/>
      <c r="H102" s="12"/>
      <c r="I102" s="12"/>
      <c r="J102" s="12"/>
      <c r="K102" s="12"/>
      <c r="L102" s="12"/>
      <c r="M102" s="12"/>
      <c r="N102" s="12"/>
      <c r="O102" s="12"/>
      <c r="P102" s="12"/>
      <c r="Q102" s="12"/>
      <c r="R102" s="12"/>
      <c r="S102" s="12"/>
      <c r="T102" s="12"/>
      <c r="U102" s="12"/>
      <c r="V102" s="12"/>
      <c r="W102" s="12"/>
      <c r="X102" s="12"/>
      <c r="Y102" s="12"/>
      <c r="Z102" s="13"/>
      <c r="AA102" s="13"/>
    </row>
    <row r="103" spans="1:27" ht="15.75" customHeight="1">
      <c r="A103" s="43"/>
      <c r="B103" s="43"/>
      <c r="C103" s="42"/>
      <c r="D103" s="43"/>
      <c r="E103" s="43"/>
      <c r="F103" s="43"/>
      <c r="G103" s="43"/>
      <c r="H103" s="12"/>
      <c r="I103" s="12"/>
      <c r="J103" s="12"/>
      <c r="K103" s="12"/>
      <c r="L103" s="12"/>
      <c r="M103" s="12"/>
      <c r="N103" s="12"/>
      <c r="O103" s="12"/>
      <c r="P103" s="12"/>
      <c r="Q103" s="12"/>
      <c r="R103" s="12"/>
      <c r="S103" s="12"/>
      <c r="T103" s="12"/>
      <c r="U103" s="12"/>
      <c r="V103" s="12"/>
      <c r="W103" s="12"/>
      <c r="X103" s="12"/>
      <c r="Y103" s="12"/>
      <c r="Z103" s="13"/>
      <c r="AA103" s="13"/>
    </row>
    <row r="104" spans="1:27" ht="15.75" customHeight="1">
      <c r="A104" s="43"/>
      <c r="B104" s="43"/>
      <c r="C104" s="42"/>
      <c r="D104" s="43"/>
      <c r="E104" s="43"/>
      <c r="F104" s="43"/>
      <c r="G104" s="43"/>
      <c r="H104" s="12"/>
      <c r="I104" s="12"/>
      <c r="J104" s="12"/>
      <c r="K104" s="12"/>
      <c r="L104" s="12"/>
      <c r="M104" s="12"/>
      <c r="N104" s="12"/>
      <c r="O104" s="12"/>
      <c r="P104" s="12"/>
      <c r="Q104" s="12"/>
      <c r="R104" s="12"/>
      <c r="S104" s="12"/>
      <c r="T104" s="12"/>
      <c r="U104" s="12"/>
      <c r="V104" s="12"/>
      <c r="W104" s="12"/>
      <c r="X104" s="12"/>
      <c r="Y104" s="12"/>
      <c r="Z104" s="13"/>
      <c r="AA104" s="13"/>
    </row>
    <row r="105" spans="1:27" ht="15.75" customHeight="1">
      <c r="A105" s="43"/>
      <c r="B105" s="43"/>
      <c r="C105" s="42"/>
      <c r="D105" s="43"/>
      <c r="E105" s="43"/>
      <c r="F105" s="43"/>
      <c r="G105" s="43"/>
      <c r="H105" s="12"/>
      <c r="I105" s="12"/>
      <c r="J105" s="12"/>
      <c r="K105" s="12"/>
      <c r="L105" s="12"/>
      <c r="M105" s="12"/>
      <c r="N105" s="12"/>
      <c r="O105" s="12"/>
      <c r="P105" s="12"/>
      <c r="Q105" s="12"/>
      <c r="R105" s="12"/>
      <c r="S105" s="12"/>
      <c r="T105" s="12"/>
      <c r="U105" s="12"/>
      <c r="V105" s="12"/>
      <c r="W105" s="12"/>
      <c r="X105" s="12"/>
      <c r="Y105" s="12"/>
      <c r="Z105" s="13"/>
      <c r="AA105" s="13"/>
    </row>
    <row r="106" spans="1:27" ht="15.75" customHeight="1">
      <c r="A106" s="43"/>
      <c r="B106" s="43"/>
      <c r="C106" s="42"/>
      <c r="D106" s="43"/>
      <c r="E106" s="43"/>
      <c r="F106" s="43"/>
      <c r="G106" s="43"/>
      <c r="H106" s="12"/>
      <c r="I106" s="12"/>
      <c r="J106" s="12"/>
      <c r="K106" s="12"/>
      <c r="L106" s="12"/>
      <c r="M106" s="12"/>
      <c r="N106" s="12"/>
      <c r="O106" s="12"/>
      <c r="P106" s="12"/>
      <c r="Q106" s="12"/>
      <c r="R106" s="12"/>
      <c r="S106" s="12"/>
      <c r="T106" s="12"/>
      <c r="U106" s="12"/>
      <c r="V106" s="12"/>
      <c r="W106" s="12"/>
      <c r="X106" s="12"/>
      <c r="Y106" s="12"/>
      <c r="Z106" s="13"/>
      <c r="AA106" s="13"/>
    </row>
    <row r="107" spans="1:27" ht="15.75" customHeight="1">
      <c r="A107" s="43"/>
      <c r="B107" s="43"/>
      <c r="C107" s="42"/>
      <c r="D107" s="43"/>
      <c r="E107" s="43"/>
      <c r="F107" s="43"/>
      <c r="G107" s="43"/>
      <c r="H107" s="12"/>
      <c r="I107" s="12"/>
      <c r="J107" s="12"/>
      <c r="K107" s="12"/>
      <c r="L107" s="12"/>
      <c r="M107" s="12"/>
      <c r="N107" s="12"/>
      <c r="O107" s="12"/>
      <c r="P107" s="12"/>
      <c r="Q107" s="12"/>
      <c r="R107" s="12"/>
      <c r="S107" s="12"/>
      <c r="T107" s="12"/>
      <c r="U107" s="12"/>
      <c r="V107" s="12"/>
      <c r="W107" s="12"/>
      <c r="X107" s="12"/>
      <c r="Y107" s="12"/>
      <c r="Z107" s="13"/>
      <c r="AA107" s="13"/>
    </row>
    <row r="108" spans="1:27" ht="15.75" customHeight="1">
      <c r="A108" s="43"/>
      <c r="B108" s="43"/>
      <c r="C108" s="42"/>
      <c r="D108" s="43"/>
      <c r="E108" s="43"/>
      <c r="F108" s="43"/>
      <c r="G108" s="43"/>
      <c r="H108" s="12"/>
      <c r="I108" s="12"/>
      <c r="J108" s="12"/>
      <c r="K108" s="12"/>
      <c r="L108" s="12"/>
      <c r="M108" s="12"/>
      <c r="N108" s="12"/>
      <c r="O108" s="12"/>
      <c r="P108" s="12"/>
      <c r="Q108" s="12"/>
      <c r="R108" s="12"/>
      <c r="S108" s="12"/>
      <c r="T108" s="12"/>
      <c r="U108" s="12"/>
      <c r="V108" s="12"/>
      <c r="W108" s="12"/>
      <c r="X108" s="12"/>
      <c r="Y108" s="12"/>
      <c r="Z108" s="13"/>
      <c r="AA108" s="13"/>
    </row>
    <row r="109" spans="1:27" ht="15.75" customHeight="1">
      <c r="A109" s="43"/>
      <c r="B109" s="43"/>
      <c r="C109" s="42"/>
      <c r="D109" s="43"/>
      <c r="E109" s="43"/>
      <c r="F109" s="43"/>
      <c r="G109" s="43"/>
      <c r="H109" s="12"/>
      <c r="I109" s="12"/>
      <c r="J109" s="12"/>
      <c r="K109" s="12"/>
      <c r="L109" s="12"/>
      <c r="M109" s="12"/>
      <c r="N109" s="12"/>
      <c r="O109" s="12"/>
      <c r="P109" s="12"/>
      <c r="Q109" s="12"/>
      <c r="R109" s="12"/>
      <c r="S109" s="12"/>
      <c r="T109" s="12"/>
      <c r="U109" s="12"/>
      <c r="V109" s="12"/>
      <c r="W109" s="12"/>
      <c r="X109" s="12"/>
      <c r="Y109" s="12"/>
      <c r="Z109" s="13"/>
      <c r="AA109" s="13"/>
    </row>
    <row r="110" spans="1:27" ht="15.75" customHeight="1">
      <c r="A110" s="43"/>
      <c r="B110" s="43"/>
      <c r="C110" s="42"/>
      <c r="D110" s="43"/>
      <c r="E110" s="43"/>
      <c r="F110" s="43"/>
      <c r="G110" s="43"/>
      <c r="H110" s="12"/>
      <c r="I110" s="12"/>
      <c r="J110" s="12"/>
      <c r="K110" s="12"/>
      <c r="L110" s="12"/>
      <c r="M110" s="12"/>
      <c r="N110" s="12"/>
      <c r="O110" s="12"/>
      <c r="P110" s="12"/>
      <c r="Q110" s="12"/>
      <c r="R110" s="12"/>
      <c r="S110" s="12"/>
      <c r="T110" s="12"/>
      <c r="U110" s="12"/>
      <c r="V110" s="12"/>
      <c r="W110" s="12"/>
      <c r="X110" s="12"/>
      <c r="Y110" s="12"/>
      <c r="Z110" s="13"/>
      <c r="AA110" s="13"/>
    </row>
    <row r="111" spans="1:27" ht="15.75" customHeight="1">
      <c r="A111" s="43"/>
      <c r="B111" s="43"/>
      <c r="C111" s="42"/>
      <c r="D111" s="43"/>
      <c r="E111" s="43"/>
      <c r="F111" s="43"/>
      <c r="G111" s="43"/>
      <c r="H111" s="12"/>
      <c r="I111" s="12"/>
      <c r="J111" s="12"/>
      <c r="K111" s="12"/>
      <c r="L111" s="12"/>
      <c r="M111" s="12"/>
      <c r="N111" s="12"/>
      <c r="O111" s="12"/>
      <c r="P111" s="12"/>
      <c r="Q111" s="12"/>
      <c r="R111" s="12"/>
      <c r="S111" s="12"/>
      <c r="T111" s="12"/>
      <c r="U111" s="12"/>
      <c r="V111" s="12"/>
      <c r="W111" s="12"/>
      <c r="X111" s="12"/>
      <c r="Y111" s="12"/>
      <c r="Z111" s="13"/>
      <c r="AA111" s="13"/>
    </row>
    <row r="112" spans="1:27" ht="15.75" customHeight="1">
      <c r="A112" s="43"/>
      <c r="B112" s="43"/>
      <c r="C112" s="42"/>
      <c r="D112" s="43"/>
      <c r="E112" s="43"/>
      <c r="F112" s="43"/>
      <c r="G112" s="43"/>
      <c r="H112" s="12"/>
      <c r="I112" s="12"/>
      <c r="J112" s="12"/>
      <c r="K112" s="12"/>
      <c r="L112" s="12"/>
      <c r="M112" s="12"/>
      <c r="N112" s="12"/>
      <c r="O112" s="12"/>
      <c r="P112" s="12"/>
      <c r="Q112" s="12"/>
      <c r="R112" s="12"/>
      <c r="S112" s="12"/>
      <c r="T112" s="12"/>
      <c r="U112" s="12"/>
      <c r="V112" s="12"/>
      <c r="W112" s="12"/>
      <c r="X112" s="12"/>
      <c r="Y112" s="12"/>
      <c r="Z112" s="13"/>
      <c r="AA112" s="13"/>
    </row>
    <row r="113" spans="1:27" ht="15.75" customHeight="1">
      <c r="A113" s="43"/>
      <c r="B113" s="43"/>
      <c r="C113" s="42"/>
      <c r="D113" s="43"/>
      <c r="E113" s="43"/>
      <c r="F113" s="43"/>
      <c r="G113" s="43"/>
      <c r="H113" s="12"/>
      <c r="I113" s="12"/>
      <c r="J113" s="12"/>
      <c r="K113" s="12"/>
      <c r="L113" s="12"/>
      <c r="M113" s="12"/>
      <c r="N113" s="12"/>
      <c r="O113" s="12"/>
      <c r="P113" s="12"/>
      <c r="Q113" s="12"/>
      <c r="R113" s="12"/>
      <c r="S113" s="12"/>
      <c r="T113" s="12"/>
      <c r="U113" s="12"/>
      <c r="V113" s="12"/>
      <c r="W113" s="12"/>
      <c r="X113" s="12"/>
      <c r="Y113" s="12"/>
      <c r="Z113" s="13"/>
      <c r="AA113" s="13"/>
    </row>
    <row r="114" spans="1:27" ht="15.75" customHeight="1">
      <c r="A114" s="43"/>
      <c r="B114" s="43"/>
      <c r="C114" s="42"/>
      <c r="D114" s="43"/>
      <c r="E114" s="43"/>
      <c r="F114" s="43"/>
      <c r="G114" s="43"/>
      <c r="H114" s="12"/>
      <c r="I114" s="12"/>
      <c r="J114" s="12"/>
      <c r="K114" s="12"/>
      <c r="L114" s="12"/>
      <c r="M114" s="12"/>
      <c r="N114" s="12"/>
      <c r="O114" s="12"/>
      <c r="P114" s="12"/>
      <c r="Q114" s="12"/>
      <c r="R114" s="12"/>
      <c r="S114" s="12"/>
      <c r="T114" s="12"/>
      <c r="U114" s="12"/>
      <c r="V114" s="12"/>
      <c r="W114" s="12"/>
      <c r="X114" s="12"/>
      <c r="Y114" s="12"/>
      <c r="Z114" s="13"/>
      <c r="AA114" s="13"/>
    </row>
    <row r="115" spans="1:27" ht="15.75" customHeight="1">
      <c r="A115" s="43"/>
      <c r="B115" s="43"/>
      <c r="C115" s="42"/>
      <c r="D115" s="43"/>
      <c r="E115" s="43"/>
      <c r="F115" s="43"/>
      <c r="G115" s="43"/>
      <c r="H115" s="12"/>
      <c r="I115" s="12"/>
      <c r="J115" s="12"/>
      <c r="K115" s="12"/>
      <c r="L115" s="12"/>
      <c r="M115" s="12"/>
      <c r="N115" s="12"/>
      <c r="O115" s="12"/>
      <c r="P115" s="12"/>
      <c r="Q115" s="12"/>
      <c r="R115" s="12"/>
      <c r="S115" s="12"/>
      <c r="T115" s="12"/>
      <c r="U115" s="12"/>
      <c r="V115" s="12"/>
      <c r="W115" s="12"/>
      <c r="X115" s="12"/>
      <c r="Y115" s="12"/>
      <c r="Z115" s="13"/>
      <c r="AA115" s="13"/>
    </row>
    <row r="116" spans="1:27" ht="15.75" customHeight="1">
      <c r="A116" s="43"/>
      <c r="B116" s="43"/>
      <c r="C116" s="42"/>
      <c r="D116" s="43"/>
      <c r="E116" s="43"/>
      <c r="F116" s="43"/>
      <c r="G116" s="43"/>
      <c r="H116" s="12"/>
      <c r="I116" s="12"/>
      <c r="J116" s="12"/>
      <c r="K116" s="12"/>
      <c r="L116" s="12"/>
      <c r="M116" s="12"/>
      <c r="N116" s="12"/>
      <c r="O116" s="12"/>
      <c r="P116" s="12"/>
      <c r="Q116" s="12"/>
      <c r="R116" s="12"/>
      <c r="S116" s="12"/>
      <c r="T116" s="12"/>
      <c r="U116" s="12"/>
      <c r="V116" s="12"/>
      <c r="W116" s="12"/>
      <c r="X116" s="12"/>
      <c r="Y116" s="12"/>
      <c r="Z116" s="13"/>
      <c r="AA116" s="13"/>
    </row>
    <row r="117" spans="1:27" ht="15.75" customHeight="1">
      <c r="A117" s="43"/>
      <c r="B117" s="43"/>
      <c r="C117" s="42"/>
      <c r="D117" s="43"/>
      <c r="E117" s="43"/>
      <c r="F117" s="43"/>
      <c r="G117" s="43"/>
      <c r="H117" s="12"/>
      <c r="I117" s="12"/>
      <c r="J117" s="12"/>
      <c r="K117" s="12"/>
      <c r="L117" s="12"/>
      <c r="M117" s="12"/>
      <c r="N117" s="12"/>
      <c r="O117" s="12"/>
      <c r="P117" s="12"/>
      <c r="Q117" s="12"/>
      <c r="R117" s="12"/>
      <c r="S117" s="12"/>
      <c r="T117" s="12"/>
      <c r="U117" s="12"/>
      <c r="V117" s="12"/>
      <c r="W117" s="12"/>
      <c r="X117" s="12"/>
      <c r="Y117" s="12"/>
      <c r="Z117" s="13"/>
      <c r="AA117" s="13"/>
    </row>
    <row r="118" spans="1:27" ht="15.75" customHeight="1">
      <c r="A118" s="43"/>
      <c r="B118" s="43"/>
      <c r="C118" s="42"/>
      <c r="D118" s="43"/>
      <c r="E118" s="43"/>
      <c r="F118" s="43"/>
      <c r="G118" s="43"/>
      <c r="H118" s="12"/>
      <c r="I118" s="12"/>
      <c r="J118" s="12"/>
      <c r="K118" s="12"/>
      <c r="L118" s="12"/>
      <c r="M118" s="12"/>
      <c r="N118" s="12"/>
      <c r="O118" s="12"/>
      <c r="P118" s="12"/>
      <c r="Q118" s="12"/>
      <c r="R118" s="12"/>
      <c r="S118" s="12"/>
      <c r="T118" s="12"/>
      <c r="U118" s="12"/>
      <c r="V118" s="12"/>
      <c r="W118" s="12"/>
      <c r="X118" s="12"/>
      <c r="Y118" s="12"/>
      <c r="Z118" s="13"/>
      <c r="AA118" s="13"/>
    </row>
    <row r="119" spans="1:27" ht="15.75" customHeight="1">
      <c r="A119" s="43"/>
      <c r="B119" s="43"/>
      <c r="C119" s="42"/>
      <c r="D119" s="43"/>
      <c r="E119" s="43"/>
      <c r="F119" s="43"/>
      <c r="G119" s="43"/>
      <c r="H119" s="12"/>
      <c r="I119" s="12"/>
      <c r="J119" s="12"/>
      <c r="K119" s="12"/>
      <c r="L119" s="12"/>
      <c r="M119" s="12"/>
      <c r="N119" s="12"/>
      <c r="O119" s="12"/>
      <c r="P119" s="12"/>
      <c r="Q119" s="12"/>
      <c r="R119" s="12"/>
      <c r="S119" s="12"/>
      <c r="T119" s="12"/>
      <c r="U119" s="12"/>
      <c r="V119" s="12"/>
      <c r="W119" s="12"/>
      <c r="X119" s="12"/>
      <c r="Y119" s="12"/>
      <c r="Z119" s="13"/>
      <c r="AA119" s="13"/>
    </row>
    <row r="120" spans="1:27" ht="15.75" customHeight="1">
      <c r="A120" s="43"/>
      <c r="B120" s="43"/>
      <c r="C120" s="42"/>
      <c r="D120" s="43"/>
      <c r="E120" s="43"/>
      <c r="F120" s="43"/>
      <c r="G120" s="43"/>
      <c r="H120" s="12"/>
      <c r="I120" s="12"/>
      <c r="J120" s="12"/>
      <c r="K120" s="12"/>
      <c r="L120" s="12"/>
      <c r="M120" s="12"/>
      <c r="N120" s="12"/>
      <c r="O120" s="12"/>
      <c r="P120" s="12"/>
      <c r="Q120" s="12"/>
      <c r="R120" s="12"/>
      <c r="S120" s="12"/>
      <c r="T120" s="12"/>
      <c r="U120" s="12"/>
      <c r="V120" s="12"/>
      <c r="W120" s="12"/>
      <c r="X120" s="12"/>
      <c r="Y120" s="12"/>
      <c r="Z120" s="13"/>
      <c r="AA120" s="13"/>
    </row>
    <row r="121" spans="1:27" ht="15.75" customHeight="1">
      <c r="A121" s="43"/>
      <c r="B121" s="43"/>
      <c r="C121" s="42"/>
      <c r="D121" s="43"/>
      <c r="E121" s="43"/>
      <c r="F121" s="43"/>
      <c r="G121" s="43"/>
      <c r="H121" s="12"/>
      <c r="I121" s="12"/>
      <c r="J121" s="12"/>
      <c r="K121" s="12"/>
      <c r="L121" s="12"/>
      <c r="M121" s="12"/>
      <c r="N121" s="12"/>
      <c r="O121" s="12"/>
      <c r="P121" s="12"/>
      <c r="Q121" s="12"/>
      <c r="R121" s="12"/>
      <c r="S121" s="12"/>
      <c r="T121" s="12"/>
      <c r="U121" s="12"/>
      <c r="V121" s="12"/>
      <c r="W121" s="12"/>
      <c r="X121" s="12"/>
      <c r="Y121" s="12"/>
      <c r="Z121" s="13"/>
      <c r="AA121" s="13"/>
    </row>
    <row r="122" spans="1:27" ht="15.75" customHeight="1">
      <c r="A122" s="43"/>
      <c r="B122" s="43"/>
      <c r="C122" s="42"/>
      <c r="D122" s="43"/>
      <c r="E122" s="43"/>
      <c r="F122" s="43"/>
      <c r="G122" s="43"/>
      <c r="H122" s="12"/>
      <c r="I122" s="12"/>
      <c r="J122" s="12"/>
      <c r="K122" s="12"/>
      <c r="L122" s="12"/>
      <c r="M122" s="12"/>
      <c r="N122" s="12"/>
      <c r="O122" s="12"/>
      <c r="P122" s="12"/>
      <c r="Q122" s="12"/>
      <c r="R122" s="12"/>
      <c r="S122" s="12"/>
      <c r="T122" s="12"/>
      <c r="U122" s="12"/>
      <c r="V122" s="12"/>
      <c r="W122" s="12"/>
      <c r="X122" s="12"/>
      <c r="Y122" s="12"/>
      <c r="Z122" s="13"/>
      <c r="AA122" s="13"/>
    </row>
    <row r="123" spans="1:27" ht="15.75" customHeight="1">
      <c r="A123" s="43"/>
      <c r="B123" s="43"/>
      <c r="C123" s="42"/>
      <c r="D123" s="43"/>
      <c r="E123" s="43"/>
      <c r="F123" s="43"/>
      <c r="G123" s="43"/>
      <c r="H123" s="12"/>
      <c r="I123" s="12"/>
      <c r="J123" s="12"/>
      <c r="K123" s="12"/>
      <c r="L123" s="12"/>
      <c r="M123" s="12"/>
      <c r="N123" s="12"/>
      <c r="O123" s="12"/>
      <c r="P123" s="12"/>
      <c r="Q123" s="12"/>
      <c r="R123" s="12"/>
      <c r="S123" s="12"/>
      <c r="T123" s="12"/>
      <c r="U123" s="12"/>
      <c r="V123" s="12"/>
      <c r="W123" s="12"/>
      <c r="X123" s="12"/>
      <c r="Y123" s="12"/>
      <c r="Z123" s="13"/>
      <c r="AA123" s="13"/>
    </row>
    <row r="124" spans="1:27" ht="15.75" customHeight="1">
      <c r="A124" s="43"/>
      <c r="B124" s="43"/>
      <c r="C124" s="42"/>
      <c r="D124" s="43"/>
      <c r="E124" s="43"/>
      <c r="F124" s="43"/>
      <c r="G124" s="43"/>
      <c r="H124" s="12"/>
      <c r="I124" s="12"/>
      <c r="J124" s="12"/>
      <c r="K124" s="12"/>
      <c r="L124" s="12"/>
      <c r="M124" s="12"/>
      <c r="N124" s="12"/>
      <c r="O124" s="12"/>
      <c r="P124" s="12"/>
      <c r="Q124" s="12"/>
      <c r="R124" s="12"/>
      <c r="S124" s="12"/>
      <c r="T124" s="12"/>
      <c r="U124" s="12"/>
      <c r="V124" s="12"/>
      <c r="W124" s="12"/>
      <c r="X124" s="12"/>
      <c r="Y124" s="12"/>
      <c r="Z124" s="13"/>
      <c r="AA124" s="13"/>
    </row>
    <row r="125" spans="1:27" ht="15.75" customHeight="1">
      <c r="A125" s="43"/>
      <c r="B125" s="43"/>
      <c r="C125" s="42"/>
      <c r="D125" s="43"/>
      <c r="E125" s="43"/>
      <c r="F125" s="43"/>
      <c r="G125" s="43"/>
      <c r="H125" s="12"/>
      <c r="I125" s="12"/>
      <c r="J125" s="12"/>
      <c r="K125" s="12"/>
      <c r="L125" s="12"/>
      <c r="M125" s="12"/>
      <c r="N125" s="12"/>
      <c r="O125" s="12"/>
      <c r="P125" s="12"/>
      <c r="Q125" s="12"/>
      <c r="R125" s="12"/>
      <c r="S125" s="12"/>
      <c r="T125" s="12"/>
      <c r="U125" s="12"/>
      <c r="V125" s="12"/>
      <c r="W125" s="12"/>
      <c r="X125" s="12"/>
      <c r="Y125" s="12"/>
      <c r="Z125" s="13"/>
      <c r="AA125" s="13"/>
    </row>
    <row r="126" spans="1:27" ht="15.75" customHeight="1">
      <c r="A126" s="43"/>
      <c r="B126" s="43"/>
      <c r="C126" s="42"/>
      <c r="D126" s="43"/>
      <c r="E126" s="43"/>
      <c r="F126" s="43"/>
      <c r="G126" s="43"/>
      <c r="H126" s="12"/>
      <c r="I126" s="12"/>
      <c r="J126" s="12"/>
      <c r="K126" s="12"/>
      <c r="L126" s="12"/>
      <c r="M126" s="12"/>
      <c r="N126" s="12"/>
      <c r="O126" s="12"/>
      <c r="P126" s="12"/>
      <c r="Q126" s="12"/>
      <c r="R126" s="12"/>
      <c r="S126" s="12"/>
      <c r="T126" s="12"/>
      <c r="U126" s="12"/>
      <c r="V126" s="12"/>
      <c r="W126" s="12"/>
      <c r="X126" s="12"/>
      <c r="Y126" s="12"/>
      <c r="Z126" s="13"/>
      <c r="AA126" s="13"/>
    </row>
    <row r="127" spans="1:27" ht="15.75" customHeight="1">
      <c r="A127" s="43"/>
      <c r="B127" s="43"/>
      <c r="C127" s="42"/>
      <c r="D127" s="43"/>
      <c r="E127" s="43"/>
      <c r="F127" s="43"/>
      <c r="G127" s="43"/>
      <c r="H127" s="12"/>
      <c r="I127" s="12"/>
      <c r="J127" s="12"/>
      <c r="K127" s="12"/>
      <c r="L127" s="12"/>
      <c r="M127" s="12"/>
      <c r="N127" s="12"/>
      <c r="O127" s="12"/>
      <c r="P127" s="12"/>
      <c r="Q127" s="12"/>
      <c r="R127" s="12"/>
      <c r="S127" s="12"/>
      <c r="T127" s="12"/>
      <c r="U127" s="12"/>
      <c r="V127" s="12"/>
      <c r="W127" s="12"/>
      <c r="X127" s="12"/>
      <c r="Y127" s="12"/>
      <c r="Z127" s="13"/>
      <c r="AA127" s="13"/>
    </row>
    <row r="128" spans="1:27" ht="15.75" customHeight="1">
      <c r="A128" s="43"/>
      <c r="B128" s="43"/>
      <c r="C128" s="42"/>
      <c r="D128" s="43"/>
      <c r="E128" s="43"/>
      <c r="F128" s="43"/>
      <c r="G128" s="43"/>
      <c r="H128" s="12"/>
      <c r="I128" s="12"/>
      <c r="J128" s="12"/>
      <c r="K128" s="12"/>
      <c r="L128" s="12"/>
      <c r="M128" s="12"/>
      <c r="N128" s="12"/>
      <c r="O128" s="12"/>
      <c r="P128" s="12"/>
      <c r="Q128" s="12"/>
      <c r="R128" s="12"/>
      <c r="S128" s="12"/>
      <c r="T128" s="12"/>
      <c r="U128" s="12"/>
      <c r="V128" s="12"/>
      <c r="W128" s="12"/>
      <c r="X128" s="12"/>
      <c r="Y128" s="12"/>
      <c r="Z128" s="13"/>
      <c r="AA128" s="13"/>
    </row>
    <row r="129" spans="1:27" ht="15.75" customHeight="1">
      <c r="A129" s="43"/>
      <c r="B129" s="43"/>
      <c r="C129" s="42"/>
      <c r="D129" s="43"/>
      <c r="E129" s="43"/>
      <c r="F129" s="43"/>
      <c r="G129" s="43"/>
      <c r="H129" s="12"/>
      <c r="I129" s="12"/>
      <c r="J129" s="12"/>
      <c r="K129" s="12"/>
      <c r="L129" s="12"/>
      <c r="M129" s="12"/>
      <c r="N129" s="12"/>
      <c r="O129" s="12"/>
      <c r="P129" s="12"/>
      <c r="Q129" s="12"/>
      <c r="R129" s="12"/>
      <c r="S129" s="12"/>
      <c r="T129" s="12"/>
      <c r="U129" s="12"/>
      <c r="V129" s="12"/>
      <c r="W129" s="12"/>
      <c r="X129" s="12"/>
      <c r="Y129" s="12"/>
      <c r="Z129" s="13"/>
      <c r="AA129" s="13"/>
    </row>
    <row r="130" spans="1:27" ht="15.75" customHeight="1">
      <c r="A130" s="43"/>
      <c r="B130" s="43"/>
      <c r="C130" s="42"/>
      <c r="D130" s="43"/>
      <c r="E130" s="43"/>
      <c r="F130" s="43"/>
      <c r="G130" s="43"/>
      <c r="H130" s="12"/>
      <c r="I130" s="12"/>
      <c r="J130" s="12"/>
      <c r="K130" s="12"/>
      <c r="L130" s="12"/>
      <c r="M130" s="12"/>
      <c r="N130" s="12"/>
      <c r="O130" s="12"/>
      <c r="P130" s="12"/>
      <c r="Q130" s="12"/>
      <c r="R130" s="12"/>
      <c r="S130" s="12"/>
      <c r="T130" s="12"/>
      <c r="U130" s="12"/>
      <c r="V130" s="12"/>
      <c r="W130" s="12"/>
      <c r="X130" s="12"/>
      <c r="Y130" s="12"/>
      <c r="Z130" s="13"/>
      <c r="AA130" s="13"/>
    </row>
    <row r="131" spans="1:27" ht="15.75" customHeight="1">
      <c r="A131" s="43"/>
      <c r="B131" s="43"/>
      <c r="C131" s="42"/>
      <c r="D131" s="43"/>
      <c r="E131" s="43"/>
      <c r="F131" s="43"/>
      <c r="G131" s="43"/>
      <c r="H131" s="12"/>
      <c r="I131" s="12"/>
      <c r="J131" s="12"/>
      <c r="K131" s="12"/>
      <c r="L131" s="12"/>
      <c r="M131" s="12"/>
      <c r="N131" s="12"/>
      <c r="O131" s="12"/>
      <c r="P131" s="12"/>
      <c r="Q131" s="12"/>
      <c r="R131" s="12"/>
      <c r="S131" s="12"/>
      <c r="T131" s="12"/>
      <c r="U131" s="12"/>
      <c r="V131" s="12"/>
      <c r="W131" s="12"/>
      <c r="X131" s="12"/>
      <c r="Y131" s="12"/>
      <c r="Z131" s="13"/>
      <c r="AA131" s="13"/>
    </row>
    <row r="132" spans="1:27" ht="15.75" customHeight="1">
      <c r="A132" s="43"/>
      <c r="B132" s="43"/>
      <c r="C132" s="42"/>
      <c r="D132" s="43"/>
      <c r="E132" s="43"/>
      <c r="F132" s="43"/>
      <c r="G132" s="43"/>
      <c r="H132" s="12"/>
      <c r="I132" s="12"/>
      <c r="J132" s="12"/>
      <c r="K132" s="12"/>
      <c r="L132" s="12"/>
      <c r="M132" s="12"/>
      <c r="N132" s="12"/>
      <c r="O132" s="12"/>
      <c r="P132" s="12"/>
      <c r="Q132" s="12"/>
      <c r="R132" s="12"/>
      <c r="S132" s="12"/>
      <c r="T132" s="12"/>
      <c r="U132" s="12"/>
      <c r="V132" s="12"/>
      <c r="W132" s="12"/>
      <c r="X132" s="12"/>
      <c r="Y132" s="12"/>
      <c r="Z132" s="13"/>
      <c r="AA132" s="13"/>
    </row>
    <row r="133" spans="1:27" ht="15.75" customHeight="1">
      <c r="A133" s="43"/>
      <c r="B133" s="43"/>
      <c r="C133" s="42"/>
      <c r="D133" s="43"/>
      <c r="E133" s="43"/>
      <c r="F133" s="43"/>
      <c r="G133" s="43"/>
      <c r="H133" s="12"/>
      <c r="I133" s="12"/>
      <c r="J133" s="12"/>
      <c r="K133" s="12"/>
      <c r="L133" s="12"/>
      <c r="M133" s="12"/>
      <c r="N133" s="12"/>
      <c r="O133" s="12"/>
      <c r="P133" s="12"/>
      <c r="Q133" s="12"/>
      <c r="R133" s="12"/>
      <c r="S133" s="12"/>
      <c r="T133" s="12"/>
      <c r="U133" s="12"/>
      <c r="V133" s="12"/>
      <c r="W133" s="12"/>
      <c r="X133" s="12"/>
      <c r="Y133" s="12"/>
      <c r="Z133" s="13"/>
      <c r="AA133" s="13"/>
    </row>
    <row r="134" spans="1:27" ht="15.75" customHeight="1">
      <c r="A134" s="43"/>
      <c r="B134" s="43"/>
      <c r="C134" s="42"/>
      <c r="D134" s="43"/>
      <c r="E134" s="43"/>
      <c r="F134" s="43"/>
      <c r="G134" s="43"/>
      <c r="H134" s="12"/>
      <c r="I134" s="12"/>
      <c r="J134" s="12"/>
      <c r="K134" s="12"/>
      <c r="L134" s="12"/>
      <c r="M134" s="12"/>
      <c r="N134" s="12"/>
      <c r="O134" s="12"/>
      <c r="P134" s="12"/>
      <c r="Q134" s="12"/>
      <c r="R134" s="12"/>
      <c r="S134" s="12"/>
      <c r="T134" s="12"/>
      <c r="U134" s="12"/>
      <c r="V134" s="12"/>
      <c r="W134" s="12"/>
      <c r="X134" s="12"/>
      <c r="Y134" s="12"/>
      <c r="Z134" s="13"/>
      <c r="AA134" s="13"/>
    </row>
    <row r="135" spans="1:27" ht="15.75" customHeight="1">
      <c r="A135" s="43"/>
      <c r="B135" s="43"/>
      <c r="C135" s="42"/>
      <c r="D135" s="43"/>
      <c r="E135" s="43"/>
      <c r="F135" s="43"/>
      <c r="G135" s="43"/>
      <c r="H135" s="12"/>
      <c r="I135" s="12"/>
      <c r="J135" s="12"/>
      <c r="K135" s="12"/>
      <c r="L135" s="12"/>
      <c r="M135" s="12"/>
      <c r="N135" s="12"/>
      <c r="O135" s="12"/>
      <c r="P135" s="12"/>
      <c r="Q135" s="12"/>
      <c r="R135" s="12"/>
      <c r="S135" s="12"/>
      <c r="T135" s="12"/>
      <c r="U135" s="12"/>
      <c r="V135" s="12"/>
      <c r="W135" s="12"/>
      <c r="X135" s="12"/>
      <c r="Y135" s="12"/>
      <c r="Z135" s="13"/>
      <c r="AA135" s="13"/>
    </row>
    <row r="136" spans="1:27" ht="15.75" customHeight="1">
      <c r="A136" s="43"/>
      <c r="B136" s="43"/>
      <c r="C136" s="42"/>
      <c r="D136" s="43"/>
      <c r="E136" s="43"/>
      <c r="F136" s="43"/>
      <c r="G136" s="43"/>
      <c r="H136" s="12"/>
      <c r="I136" s="12"/>
      <c r="J136" s="12"/>
      <c r="K136" s="12"/>
      <c r="L136" s="12"/>
      <c r="M136" s="12"/>
      <c r="N136" s="12"/>
      <c r="O136" s="12"/>
      <c r="P136" s="12"/>
      <c r="Q136" s="12"/>
      <c r="R136" s="12"/>
      <c r="S136" s="12"/>
      <c r="T136" s="12"/>
      <c r="U136" s="12"/>
      <c r="V136" s="12"/>
      <c r="W136" s="12"/>
      <c r="X136" s="12"/>
      <c r="Y136" s="12"/>
      <c r="Z136" s="13"/>
      <c r="AA136" s="13"/>
    </row>
    <row r="137" spans="1:27" ht="15.75" customHeight="1">
      <c r="A137" s="43"/>
      <c r="B137" s="43"/>
      <c r="C137" s="42"/>
      <c r="D137" s="43"/>
      <c r="E137" s="43"/>
      <c r="F137" s="43"/>
      <c r="G137" s="43"/>
      <c r="H137" s="12"/>
      <c r="I137" s="12"/>
      <c r="J137" s="12"/>
      <c r="K137" s="12"/>
      <c r="L137" s="12"/>
      <c r="M137" s="12"/>
      <c r="N137" s="12"/>
      <c r="O137" s="12"/>
      <c r="P137" s="12"/>
      <c r="Q137" s="12"/>
      <c r="R137" s="12"/>
      <c r="S137" s="12"/>
      <c r="T137" s="12"/>
      <c r="U137" s="12"/>
      <c r="V137" s="12"/>
      <c r="W137" s="12"/>
      <c r="X137" s="12"/>
      <c r="Y137" s="12"/>
      <c r="Z137" s="13"/>
      <c r="AA137" s="13"/>
    </row>
    <row r="138" spans="1:27" ht="15.75" customHeight="1">
      <c r="A138" s="43"/>
      <c r="B138" s="43"/>
      <c r="C138" s="42"/>
      <c r="D138" s="43"/>
      <c r="E138" s="43"/>
      <c r="F138" s="43"/>
      <c r="G138" s="43"/>
      <c r="H138" s="12"/>
      <c r="I138" s="12"/>
      <c r="J138" s="12"/>
      <c r="K138" s="12"/>
      <c r="L138" s="12"/>
      <c r="M138" s="12"/>
      <c r="N138" s="12"/>
      <c r="O138" s="12"/>
      <c r="P138" s="12"/>
      <c r="Q138" s="12"/>
      <c r="R138" s="12"/>
      <c r="S138" s="12"/>
      <c r="T138" s="12"/>
      <c r="U138" s="12"/>
      <c r="V138" s="12"/>
      <c r="W138" s="12"/>
      <c r="X138" s="12"/>
      <c r="Y138" s="12"/>
      <c r="Z138" s="13"/>
      <c r="AA138" s="13"/>
    </row>
    <row r="139" spans="1:27" ht="15.75" customHeight="1">
      <c r="A139" s="14"/>
      <c r="B139" s="31"/>
      <c r="C139" s="44"/>
      <c r="D139" s="44"/>
      <c r="E139" s="32"/>
      <c r="F139" s="14"/>
      <c r="G139" s="14"/>
      <c r="H139" s="12"/>
      <c r="I139" s="12"/>
      <c r="J139" s="12"/>
      <c r="K139" s="12"/>
      <c r="L139" s="12"/>
      <c r="M139" s="12"/>
      <c r="N139" s="12"/>
      <c r="O139" s="12"/>
      <c r="P139" s="12"/>
      <c r="Q139" s="12"/>
      <c r="R139" s="12"/>
      <c r="S139" s="12"/>
      <c r="T139" s="12"/>
      <c r="U139" s="12"/>
      <c r="V139" s="12"/>
      <c r="W139" s="12"/>
      <c r="X139" s="12"/>
      <c r="Y139" s="12"/>
      <c r="Z139" s="13"/>
      <c r="AA139" s="13"/>
    </row>
    <row r="140" spans="1:27" ht="15.75" customHeight="1">
      <c r="A140" s="14"/>
      <c r="B140" s="31"/>
      <c r="C140" s="44"/>
      <c r="D140" s="44"/>
      <c r="E140" s="32"/>
      <c r="F140" s="14"/>
      <c r="G140" s="14"/>
      <c r="H140" s="12"/>
      <c r="I140" s="12"/>
      <c r="J140" s="12"/>
      <c r="K140" s="12"/>
      <c r="L140" s="12"/>
      <c r="M140" s="12"/>
      <c r="N140" s="12"/>
      <c r="O140" s="12"/>
      <c r="P140" s="12"/>
      <c r="Q140" s="12"/>
      <c r="R140" s="12"/>
      <c r="S140" s="12"/>
      <c r="T140" s="12"/>
      <c r="U140" s="12"/>
      <c r="V140" s="12"/>
      <c r="W140" s="12"/>
      <c r="X140" s="12"/>
      <c r="Y140" s="12"/>
      <c r="Z140" s="13"/>
      <c r="AA140" s="13"/>
    </row>
    <row r="141" spans="1:27" ht="15.75" customHeight="1">
      <c r="A141" s="14"/>
      <c r="B141" s="31"/>
      <c r="C141" s="44"/>
      <c r="D141" s="44"/>
      <c r="E141" s="32"/>
      <c r="F141" s="14"/>
      <c r="G141" s="14"/>
      <c r="H141" s="12"/>
      <c r="I141" s="12"/>
      <c r="J141" s="12"/>
      <c r="K141" s="12"/>
      <c r="L141" s="12"/>
      <c r="M141" s="12"/>
      <c r="N141" s="12"/>
      <c r="O141" s="12"/>
      <c r="P141" s="12"/>
      <c r="Q141" s="12"/>
      <c r="R141" s="12"/>
      <c r="S141" s="12"/>
      <c r="T141" s="12"/>
      <c r="U141" s="12"/>
      <c r="V141" s="12"/>
      <c r="W141" s="12"/>
      <c r="X141" s="12"/>
      <c r="Y141" s="12"/>
      <c r="Z141" s="13"/>
      <c r="AA141" s="13"/>
    </row>
    <row r="142" spans="1:27" ht="15.75" customHeight="1">
      <c r="A142" s="14"/>
      <c r="B142" s="31"/>
      <c r="C142" s="44"/>
      <c r="D142" s="44"/>
      <c r="E142" s="32"/>
      <c r="F142" s="14"/>
      <c r="G142" s="14"/>
      <c r="H142" s="12"/>
      <c r="I142" s="12"/>
      <c r="J142" s="12"/>
      <c r="K142" s="12"/>
      <c r="L142" s="12"/>
      <c r="M142" s="12"/>
      <c r="N142" s="12"/>
      <c r="O142" s="12"/>
      <c r="P142" s="12"/>
      <c r="Q142" s="12"/>
      <c r="R142" s="12"/>
      <c r="S142" s="12"/>
      <c r="T142" s="12"/>
      <c r="U142" s="12"/>
      <c r="V142" s="12"/>
      <c r="W142" s="12"/>
      <c r="X142" s="12"/>
      <c r="Y142" s="12"/>
      <c r="Z142" s="13"/>
      <c r="AA142" s="13"/>
    </row>
    <row r="143" spans="1:27" ht="15.75" customHeight="1">
      <c r="A143" s="14"/>
      <c r="B143" s="31"/>
      <c r="C143" s="44"/>
      <c r="D143" s="44"/>
      <c r="E143" s="32"/>
      <c r="F143" s="14"/>
      <c r="G143" s="14"/>
      <c r="H143" s="12"/>
      <c r="I143" s="12"/>
      <c r="J143" s="12"/>
      <c r="K143" s="12"/>
      <c r="L143" s="12"/>
      <c r="M143" s="12"/>
      <c r="N143" s="12"/>
      <c r="O143" s="12"/>
      <c r="P143" s="12"/>
      <c r="Q143" s="12"/>
      <c r="R143" s="12"/>
      <c r="S143" s="12"/>
      <c r="T143" s="12"/>
      <c r="U143" s="12"/>
      <c r="V143" s="12"/>
      <c r="W143" s="12"/>
      <c r="X143" s="12"/>
      <c r="Y143" s="12"/>
      <c r="Z143" s="13"/>
      <c r="AA143" s="13"/>
    </row>
    <row r="144" spans="1:27" ht="15.75" customHeight="1">
      <c r="A144" s="14"/>
      <c r="B144" s="31"/>
      <c r="C144" s="44"/>
      <c r="D144" s="44"/>
      <c r="E144" s="32"/>
      <c r="F144" s="14"/>
      <c r="G144" s="14"/>
      <c r="H144" s="12"/>
      <c r="I144" s="12"/>
      <c r="J144" s="12"/>
      <c r="K144" s="12"/>
      <c r="L144" s="12"/>
      <c r="M144" s="12"/>
      <c r="N144" s="12"/>
      <c r="O144" s="12"/>
      <c r="P144" s="12"/>
      <c r="Q144" s="12"/>
      <c r="R144" s="12"/>
      <c r="S144" s="12"/>
      <c r="T144" s="12"/>
      <c r="U144" s="12"/>
      <c r="V144" s="12"/>
      <c r="W144" s="12"/>
      <c r="X144" s="12"/>
      <c r="Y144" s="12"/>
      <c r="Z144" s="13"/>
      <c r="AA144" s="13"/>
    </row>
    <row r="145" spans="1:27" ht="15.75" customHeight="1">
      <c r="A145" s="14"/>
      <c r="B145" s="31"/>
      <c r="C145" s="44"/>
      <c r="D145" s="44"/>
      <c r="E145" s="32"/>
      <c r="F145" s="14"/>
      <c r="G145" s="14"/>
      <c r="H145" s="12"/>
      <c r="I145" s="12"/>
      <c r="J145" s="12"/>
      <c r="K145" s="12"/>
      <c r="L145" s="12"/>
      <c r="M145" s="12"/>
      <c r="N145" s="12"/>
      <c r="O145" s="12"/>
      <c r="P145" s="12"/>
      <c r="Q145" s="12"/>
      <c r="R145" s="12"/>
      <c r="S145" s="12"/>
      <c r="T145" s="12"/>
      <c r="U145" s="12"/>
      <c r="V145" s="12"/>
      <c r="W145" s="12"/>
      <c r="X145" s="12"/>
      <c r="Y145" s="12"/>
      <c r="Z145" s="13"/>
      <c r="AA145" s="13"/>
    </row>
    <row r="146" spans="1:27" ht="15.75" customHeight="1">
      <c r="A146" s="14"/>
      <c r="B146" s="31"/>
      <c r="C146" s="44"/>
      <c r="D146" s="44"/>
      <c r="E146" s="32"/>
      <c r="F146" s="14"/>
      <c r="G146" s="14"/>
      <c r="H146" s="12"/>
      <c r="I146" s="12"/>
      <c r="J146" s="12"/>
      <c r="K146" s="12"/>
      <c r="L146" s="12"/>
      <c r="M146" s="12"/>
      <c r="N146" s="12"/>
      <c r="O146" s="12"/>
      <c r="P146" s="12"/>
      <c r="Q146" s="12"/>
      <c r="R146" s="12"/>
      <c r="S146" s="12"/>
      <c r="T146" s="12"/>
      <c r="U146" s="12"/>
      <c r="V146" s="12"/>
      <c r="W146" s="12"/>
      <c r="X146" s="12"/>
      <c r="Y146" s="12"/>
      <c r="Z146" s="13"/>
      <c r="AA146" s="13"/>
    </row>
    <row r="147" spans="1:27" ht="15.75" customHeight="1">
      <c r="A147" s="14"/>
      <c r="B147" s="31"/>
      <c r="C147" s="44"/>
      <c r="D147" s="44"/>
      <c r="E147" s="32"/>
      <c r="F147" s="14"/>
      <c r="G147" s="14"/>
      <c r="H147" s="12"/>
      <c r="I147" s="12"/>
      <c r="J147" s="12"/>
      <c r="K147" s="12"/>
      <c r="L147" s="12"/>
      <c r="M147" s="12"/>
      <c r="N147" s="12"/>
      <c r="O147" s="12"/>
      <c r="P147" s="12"/>
      <c r="Q147" s="12"/>
      <c r="R147" s="12"/>
      <c r="S147" s="12"/>
      <c r="T147" s="12"/>
      <c r="U147" s="12"/>
      <c r="V147" s="12"/>
      <c r="W147" s="12"/>
      <c r="X147" s="12"/>
      <c r="Y147" s="12"/>
      <c r="Z147" s="13"/>
      <c r="AA147" s="13"/>
    </row>
    <row r="148" spans="1:27" ht="15.75" customHeight="1">
      <c r="A148" s="14"/>
      <c r="B148" s="31"/>
      <c r="C148" s="44"/>
      <c r="D148" s="44"/>
      <c r="E148" s="32"/>
      <c r="F148" s="14"/>
      <c r="G148" s="14"/>
      <c r="H148" s="12"/>
      <c r="I148" s="12"/>
      <c r="J148" s="12"/>
      <c r="K148" s="12"/>
      <c r="L148" s="12"/>
      <c r="M148" s="12"/>
      <c r="N148" s="12"/>
      <c r="O148" s="12"/>
      <c r="P148" s="12"/>
      <c r="Q148" s="12"/>
      <c r="R148" s="12"/>
      <c r="S148" s="12"/>
      <c r="T148" s="12"/>
      <c r="U148" s="12"/>
      <c r="V148" s="12"/>
      <c r="W148" s="12"/>
      <c r="X148" s="12"/>
      <c r="Y148" s="12"/>
      <c r="Z148" s="13"/>
      <c r="AA148" s="13"/>
    </row>
    <row r="149" spans="1:27" ht="15.75" customHeight="1">
      <c r="A149" s="14"/>
      <c r="B149" s="31"/>
      <c r="C149" s="44"/>
      <c r="D149" s="44"/>
      <c r="E149" s="32"/>
      <c r="F149" s="14"/>
      <c r="G149" s="14"/>
      <c r="H149" s="12"/>
      <c r="I149" s="12"/>
      <c r="J149" s="12"/>
      <c r="K149" s="12"/>
      <c r="L149" s="12"/>
      <c r="M149" s="12"/>
      <c r="N149" s="12"/>
      <c r="O149" s="12"/>
      <c r="P149" s="12"/>
      <c r="Q149" s="12"/>
      <c r="R149" s="12"/>
      <c r="S149" s="12"/>
      <c r="T149" s="12"/>
      <c r="U149" s="12"/>
      <c r="V149" s="12"/>
      <c r="W149" s="12"/>
      <c r="X149" s="12"/>
      <c r="Y149" s="12"/>
      <c r="Z149" s="13"/>
      <c r="AA149" s="13"/>
    </row>
    <row r="150" spans="1:27" ht="15.75" customHeight="1">
      <c r="A150" s="14"/>
      <c r="B150" s="31"/>
      <c r="C150" s="44"/>
      <c r="D150" s="44"/>
      <c r="E150" s="32"/>
      <c r="F150" s="14"/>
      <c r="G150" s="14"/>
      <c r="H150" s="12"/>
      <c r="I150" s="12"/>
      <c r="J150" s="12"/>
      <c r="K150" s="12"/>
      <c r="L150" s="12"/>
      <c r="M150" s="12"/>
      <c r="N150" s="12"/>
      <c r="O150" s="12"/>
      <c r="P150" s="12"/>
      <c r="Q150" s="12"/>
      <c r="R150" s="12"/>
      <c r="S150" s="12"/>
      <c r="T150" s="12"/>
      <c r="U150" s="12"/>
      <c r="V150" s="12"/>
      <c r="W150" s="12"/>
      <c r="X150" s="12"/>
      <c r="Y150" s="12"/>
      <c r="Z150" s="13"/>
      <c r="AA150" s="13"/>
    </row>
    <row r="151" spans="1:27" ht="15.75" customHeight="1">
      <c r="A151" s="14"/>
      <c r="B151" s="31"/>
      <c r="C151" s="44"/>
      <c r="D151" s="44"/>
      <c r="E151" s="32"/>
      <c r="F151" s="14"/>
      <c r="G151" s="14"/>
      <c r="H151" s="12"/>
      <c r="I151" s="12"/>
      <c r="J151" s="12"/>
      <c r="K151" s="12"/>
      <c r="L151" s="12"/>
      <c r="M151" s="12"/>
      <c r="N151" s="12"/>
      <c r="O151" s="12"/>
      <c r="P151" s="12"/>
      <c r="Q151" s="12"/>
      <c r="R151" s="12"/>
      <c r="S151" s="12"/>
      <c r="T151" s="12"/>
      <c r="U151" s="12"/>
      <c r="V151" s="12"/>
      <c r="W151" s="12"/>
      <c r="X151" s="12"/>
      <c r="Y151" s="12"/>
      <c r="Z151" s="13"/>
      <c r="AA151" s="13"/>
    </row>
    <row r="152" spans="1:27" ht="15.75" customHeight="1">
      <c r="A152" s="14"/>
      <c r="B152" s="31"/>
      <c r="C152" s="44"/>
      <c r="D152" s="44"/>
      <c r="E152" s="32"/>
      <c r="F152" s="14"/>
      <c r="G152" s="14"/>
      <c r="H152" s="12"/>
      <c r="I152" s="12"/>
      <c r="J152" s="12"/>
      <c r="K152" s="12"/>
      <c r="L152" s="12"/>
      <c r="M152" s="12"/>
      <c r="N152" s="12"/>
      <c r="O152" s="12"/>
      <c r="P152" s="12"/>
      <c r="Q152" s="12"/>
      <c r="R152" s="12"/>
      <c r="S152" s="12"/>
      <c r="T152" s="12"/>
      <c r="U152" s="12"/>
      <c r="V152" s="12"/>
      <c r="W152" s="12"/>
      <c r="X152" s="12"/>
      <c r="Y152" s="12"/>
      <c r="Z152" s="13"/>
      <c r="AA152" s="13"/>
    </row>
    <row r="153" spans="1:27" ht="15.75" customHeight="1">
      <c r="A153" s="14"/>
      <c r="B153" s="31"/>
      <c r="C153" s="44"/>
      <c r="D153" s="44"/>
      <c r="E153" s="32"/>
      <c r="F153" s="14"/>
      <c r="G153" s="14"/>
      <c r="H153" s="12"/>
      <c r="I153" s="12"/>
      <c r="J153" s="12"/>
      <c r="K153" s="12"/>
      <c r="L153" s="12"/>
      <c r="M153" s="12"/>
      <c r="N153" s="12"/>
      <c r="O153" s="12"/>
      <c r="P153" s="12"/>
      <c r="Q153" s="12"/>
      <c r="R153" s="12"/>
      <c r="S153" s="12"/>
      <c r="T153" s="12"/>
      <c r="U153" s="12"/>
      <c r="V153" s="12"/>
      <c r="W153" s="12"/>
      <c r="X153" s="12"/>
      <c r="Y153" s="12"/>
      <c r="Z153" s="13"/>
      <c r="AA153" s="13"/>
    </row>
    <row r="154" spans="1:27" ht="15.75" customHeight="1">
      <c r="A154" s="14"/>
      <c r="B154" s="31"/>
      <c r="C154" s="44"/>
      <c r="D154" s="44"/>
      <c r="E154" s="32"/>
      <c r="F154" s="14"/>
      <c r="G154" s="14"/>
      <c r="H154" s="12"/>
      <c r="I154" s="12"/>
      <c r="J154" s="12"/>
      <c r="K154" s="12"/>
      <c r="L154" s="12"/>
      <c r="M154" s="12"/>
      <c r="N154" s="12"/>
      <c r="O154" s="12"/>
      <c r="P154" s="12"/>
      <c r="Q154" s="12"/>
      <c r="R154" s="12"/>
      <c r="S154" s="12"/>
      <c r="T154" s="12"/>
      <c r="U154" s="12"/>
      <c r="V154" s="12"/>
      <c r="W154" s="12"/>
      <c r="X154" s="12"/>
      <c r="Y154" s="12"/>
      <c r="Z154" s="13"/>
      <c r="AA154" s="13"/>
    </row>
    <row r="155" spans="1:27" ht="15.75" customHeight="1">
      <c r="A155" s="14"/>
      <c r="B155" s="31"/>
      <c r="C155" s="44"/>
      <c r="D155" s="44"/>
      <c r="E155" s="32"/>
      <c r="F155" s="14"/>
      <c r="G155" s="14"/>
      <c r="H155" s="12"/>
      <c r="I155" s="12"/>
      <c r="J155" s="12"/>
      <c r="K155" s="12"/>
      <c r="L155" s="12"/>
      <c r="M155" s="12"/>
      <c r="N155" s="12"/>
      <c r="O155" s="12"/>
      <c r="P155" s="12"/>
      <c r="Q155" s="12"/>
      <c r="R155" s="12"/>
      <c r="S155" s="12"/>
      <c r="T155" s="12"/>
      <c r="U155" s="12"/>
      <c r="V155" s="12"/>
      <c r="W155" s="12"/>
      <c r="X155" s="12"/>
      <c r="Y155" s="12"/>
      <c r="Z155" s="13"/>
      <c r="AA155" s="13"/>
    </row>
    <row r="156" spans="1:27" ht="15.75" customHeight="1">
      <c r="A156" s="14"/>
      <c r="B156" s="31"/>
      <c r="C156" s="44"/>
      <c r="D156" s="44"/>
      <c r="E156" s="32"/>
      <c r="F156" s="14"/>
      <c r="G156" s="14"/>
      <c r="H156" s="12"/>
      <c r="I156" s="12"/>
      <c r="J156" s="12"/>
      <c r="K156" s="12"/>
      <c r="L156" s="12"/>
      <c r="M156" s="12"/>
      <c r="N156" s="12"/>
      <c r="O156" s="12"/>
      <c r="P156" s="12"/>
      <c r="Q156" s="12"/>
      <c r="R156" s="12"/>
      <c r="S156" s="12"/>
      <c r="T156" s="12"/>
      <c r="U156" s="12"/>
      <c r="V156" s="12"/>
      <c r="W156" s="12"/>
      <c r="X156" s="12"/>
      <c r="Y156" s="12"/>
      <c r="Z156" s="13"/>
      <c r="AA156" s="13"/>
    </row>
    <row r="157" spans="1:27" ht="15.75" customHeight="1">
      <c r="A157" s="14"/>
      <c r="B157" s="31"/>
      <c r="C157" s="44"/>
      <c r="D157" s="44"/>
      <c r="E157" s="32"/>
      <c r="F157" s="14"/>
      <c r="G157" s="14"/>
      <c r="H157" s="12"/>
      <c r="I157" s="12"/>
      <c r="J157" s="12"/>
      <c r="K157" s="12"/>
      <c r="L157" s="12"/>
      <c r="M157" s="12"/>
      <c r="N157" s="12"/>
      <c r="O157" s="12"/>
      <c r="P157" s="12"/>
      <c r="Q157" s="12"/>
      <c r="R157" s="12"/>
      <c r="S157" s="12"/>
      <c r="T157" s="12"/>
      <c r="U157" s="12"/>
      <c r="V157" s="12"/>
      <c r="W157" s="12"/>
      <c r="X157" s="12"/>
      <c r="Y157" s="12"/>
      <c r="Z157" s="13"/>
      <c r="AA157" s="13"/>
    </row>
    <row r="158" spans="1:27" ht="15.75" customHeight="1">
      <c r="A158" s="14"/>
      <c r="B158" s="31"/>
      <c r="C158" s="44"/>
      <c r="D158" s="44"/>
      <c r="E158" s="32"/>
      <c r="F158" s="14"/>
      <c r="G158" s="14"/>
      <c r="H158" s="12"/>
      <c r="I158" s="12"/>
      <c r="J158" s="12"/>
      <c r="K158" s="12"/>
      <c r="L158" s="12"/>
      <c r="M158" s="12"/>
      <c r="N158" s="12"/>
      <c r="O158" s="12"/>
      <c r="P158" s="12"/>
      <c r="Q158" s="12"/>
      <c r="R158" s="12"/>
      <c r="S158" s="12"/>
      <c r="T158" s="12"/>
      <c r="U158" s="12"/>
      <c r="V158" s="12"/>
      <c r="W158" s="12"/>
      <c r="X158" s="12"/>
      <c r="Y158" s="12"/>
      <c r="Z158" s="13"/>
      <c r="AA158" s="13"/>
    </row>
    <row r="159" spans="1:27" ht="15.75" customHeight="1">
      <c r="A159" s="14"/>
      <c r="B159" s="31"/>
      <c r="C159" s="44"/>
      <c r="D159" s="44"/>
      <c r="E159" s="32"/>
      <c r="F159" s="14"/>
      <c r="G159" s="14"/>
      <c r="H159" s="12"/>
      <c r="I159" s="12"/>
      <c r="J159" s="12"/>
      <c r="K159" s="12"/>
      <c r="L159" s="12"/>
      <c r="M159" s="12"/>
      <c r="N159" s="12"/>
      <c r="O159" s="12"/>
      <c r="P159" s="12"/>
      <c r="Q159" s="12"/>
      <c r="R159" s="12"/>
      <c r="S159" s="12"/>
      <c r="T159" s="12"/>
      <c r="U159" s="12"/>
      <c r="V159" s="12"/>
      <c r="W159" s="12"/>
      <c r="X159" s="12"/>
      <c r="Y159" s="12"/>
      <c r="Z159" s="13"/>
      <c r="AA159" s="13"/>
    </row>
    <row r="160" spans="1:27" ht="15.75" customHeight="1">
      <c r="A160" s="14"/>
      <c r="B160" s="31"/>
      <c r="C160" s="44"/>
      <c r="D160" s="44"/>
      <c r="E160" s="32"/>
      <c r="F160" s="14"/>
      <c r="G160" s="14"/>
      <c r="H160" s="12"/>
      <c r="I160" s="12"/>
      <c r="J160" s="12"/>
      <c r="K160" s="12"/>
      <c r="L160" s="12"/>
      <c r="M160" s="12"/>
      <c r="N160" s="12"/>
      <c r="O160" s="12"/>
      <c r="P160" s="12"/>
      <c r="Q160" s="12"/>
      <c r="R160" s="12"/>
      <c r="S160" s="12"/>
      <c r="T160" s="12"/>
      <c r="U160" s="12"/>
      <c r="V160" s="12"/>
      <c r="W160" s="12"/>
      <c r="X160" s="12"/>
      <c r="Y160" s="12"/>
      <c r="Z160" s="13"/>
      <c r="AA160" s="13"/>
    </row>
    <row r="161" spans="1:27" ht="15.75" customHeight="1">
      <c r="A161" s="14"/>
      <c r="B161" s="31"/>
      <c r="C161" s="44"/>
      <c r="D161" s="44"/>
      <c r="E161" s="32"/>
      <c r="F161" s="14"/>
      <c r="G161" s="14"/>
      <c r="H161" s="12"/>
      <c r="I161" s="12"/>
      <c r="J161" s="12"/>
      <c r="K161" s="12"/>
      <c r="L161" s="12"/>
      <c r="M161" s="12"/>
      <c r="N161" s="12"/>
      <c r="O161" s="12"/>
      <c r="P161" s="12"/>
      <c r="Q161" s="12"/>
      <c r="R161" s="12"/>
      <c r="S161" s="12"/>
      <c r="T161" s="12"/>
      <c r="U161" s="12"/>
      <c r="V161" s="12"/>
      <c r="W161" s="12"/>
      <c r="X161" s="12"/>
      <c r="Y161" s="12"/>
      <c r="Z161" s="13"/>
      <c r="AA161" s="13"/>
    </row>
    <row r="162" spans="1:27" ht="15.75" customHeight="1">
      <c r="A162" s="14"/>
      <c r="B162" s="31"/>
      <c r="C162" s="44"/>
      <c r="D162" s="44"/>
      <c r="E162" s="32"/>
      <c r="F162" s="14"/>
      <c r="G162" s="14"/>
      <c r="H162" s="12"/>
      <c r="I162" s="12"/>
      <c r="J162" s="12"/>
      <c r="K162" s="12"/>
      <c r="L162" s="12"/>
      <c r="M162" s="12"/>
      <c r="N162" s="12"/>
      <c r="O162" s="12"/>
      <c r="P162" s="12"/>
      <c r="Q162" s="12"/>
      <c r="R162" s="12"/>
      <c r="S162" s="12"/>
      <c r="T162" s="12"/>
      <c r="U162" s="12"/>
      <c r="V162" s="12"/>
      <c r="W162" s="12"/>
      <c r="X162" s="12"/>
      <c r="Y162" s="12"/>
      <c r="Z162" s="13"/>
      <c r="AA162" s="13"/>
    </row>
    <row r="163" spans="1:27" ht="15.75" customHeight="1">
      <c r="A163" s="14"/>
      <c r="B163" s="31"/>
      <c r="C163" s="44"/>
      <c r="D163" s="44"/>
      <c r="E163" s="32"/>
      <c r="F163" s="14"/>
      <c r="G163" s="14"/>
      <c r="H163" s="12"/>
      <c r="I163" s="12"/>
      <c r="J163" s="12"/>
      <c r="K163" s="12"/>
      <c r="L163" s="12"/>
      <c r="M163" s="12"/>
      <c r="N163" s="12"/>
      <c r="O163" s="12"/>
      <c r="P163" s="12"/>
      <c r="Q163" s="12"/>
      <c r="R163" s="12"/>
      <c r="S163" s="12"/>
      <c r="T163" s="12"/>
      <c r="U163" s="12"/>
      <c r="V163" s="12"/>
      <c r="W163" s="12"/>
      <c r="X163" s="12"/>
      <c r="Y163" s="12"/>
      <c r="Z163" s="13"/>
      <c r="AA163" s="13"/>
    </row>
    <row r="164" spans="1:27" ht="15.75" customHeight="1">
      <c r="A164" s="14"/>
      <c r="B164" s="31"/>
      <c r="C164" s="44"/>
      <c r="D164" s="44"/>
      <c r="E164" s="32"/>
      <c r="F164" s="14"/>
      <c r="G164" s="14"/>
      <c r="H164" s="12"/>
      <c r="I164" s="12"/>
      <c r="J164" s="12"/>
      <c r="K164" s="12"/>
      <c r="L164" s="12"/>
      <c r="M164" s="12"/>
      <c r="N164" s="12"/>
      <c r="O164" s="12"/>
      <c r="P164" s="12"/>
      <c r="Q164" s="12"/>
      <c r="R164" s="12"/>
      <c r="S164" s="12"/>
      <c r="T164" s="12"/>
      <c r="U164" s="12"/>
      <c r="V164" s="12"/>
      <c r="W164" s="12"/>
      <c r="X164" s="12"/>
      <c r="Y164" s="12"/>
      <c r="Z164" s="13"/>
      <c r="AA164" s="13"/>
    </row>
    <row r="165" spans="1:27" ht="15.75" customHeight="1">
      <c r="A165" s="14"/>
      <c r="B165" s="31"/>
      <c r="C165" s="44"/>
      <c r="D165" s="44"/>
      <c r="E165" s="32"/>
      <c r="F165" s="14"/>
      <c r="G165" s="14"/>
      <c r="H165" s="12"/>
      <c r="I165" s="12"/>
      <c r="J165" s="12"/>
      <c r="K165" s="12"/>
      <c r="L165" s="12"/>
      <c r="M165" s="12"/>
      <c r="N165" s="12"/>
      <c r="O165" s="12"/>
      <c r="P165" s="12"/>
      <c r="Q165" s="12"/>
      <c r="R165" s="12"/>
      <c r="S165" s="12"/>
      <c r="T165" s="12"/>
      <c r="U165" s="12"/>
      <c r="V165" s="12"/>
      <c r="W165" s="12"/>
      <c r="X165" s="12"/>
      <c r="Y165" s="12"/>
      <c r="Z165" s="13"/>
      <c r="AA165" s="13"/>
    </row>
    <row r="166" spans="1:27" ht="15.75" customHeight="1">
      <c r="A166" s="14"/>
      <c r="B166" s="31"/>
      <c r="C166" s="44"/>
      <c r="D166" s="44"/>
      <c r="E166" s="32"/>
      <c r="F166" s="14"/>
      <c r="G166" s="14"/>
      <c r="H166" s="12"/>
      <c r="I166" s="12"/>
      <c r="J166" s="12"/>
      <c r="K166" s="12"/>
      <c r="L166" s="12"/>
      <c r="M166" s="12"/>
      <c r="N166" s="12"/>
      <c r="O166" s="12"/>
      <c r="P166" s="12"/>
      <c r="Q166" s="12"/>
      <c r="R166" s="12"/>
      <c r="S166" s="12"/>
      <c r="T166" s="12"/>
      <c r="U166" s="12"/>
      <c r="V166" s="12"/>
      <c r="W166" s="12"/>
      <c r="X166" s="12"/>
      <c r="Y166" s="12"/>
      <c r="Z166" s="13"/>
      <c r="AA166" s="13"/>
    </row>
    <row r="167" spans="1:27" ht="15.75" customHeight="1">
      <c r="A167" s="14"/>
      <c r="B167" s="31"/>
      <c r="C167" s="44"/>
      <c r="D167" s="44"/>
      <c r="E167" s="32"/>
      <c r="F167" s="14"/>
      <c r="G167" s="14"/>
      <c r="H167" s="12"/>
      <c r="I167" s="12"/>
      <c r="J167" s="12"/>
      <c r="K167" s="12"/>
      <c r="L167" s="12"/>
      <c r="M167" s="12"/>
      <c r="N167" s="12"/>
      <c r="O167" s="12"/>
      <c r="P167" s="12"/>
      <c r="Q167" s="12"/>
      <c r="R167" s="12"/>
      <c r="S167" s="12"/>
      <c r="T167" s="12"/>
      <c r="U167" s="12"/>
      <c r="V167" s="12"/>
      <c r="W167" s="12"/>
      <c r="X167" s="12"/>
      <c r="Y167" s="12"/>
      <c r="Z167" s="13"/>
      <c r="AA167" s="13"/>
    </row>
    <row r="168" spans="1:27" ht="15.75" customHeight="1">
      <c r="A168" s="14"/>
      <c r="B168" s="31"/>
      <c r="C168" s="44"/>
      <c r="D168" s="44"/>
      <c r="E168" s="32"/>
      <c r="F168" s="14"/>
      <c r="G168" s="14"/>
      <c r="H168" s="12"/>
      <c r="I168" s="12"/>
      <c r="J168" s="12"/>
      <c r="K168" s="12"/>
      <c r="L168" s="12"/>
      <c r="M168" s="12"/>
      <c r="N168" s="12"/>
      <c r="O168" s="12"/>
      <c r="P168" s="12"/>
      <c r="Q168" s="12"/>
      <c r="R168" s="12"/>
      <c r="S168" s="12"/>
      <c r="T168" s="12"/>
      <c r="U168" s="12"/>
      <c r="V168" s="12"/>
      <c r="W168" s="12"/>
      <c r="X168" s="12"/>
      <c r="Y168" s="12"/>
      <c r="Z168" s="13"/>
      <c r="AA168" s="13"/>
    </row>
    <row r="169" spans="1:27" ht="15.75" customHeight="1">
      <c r="A169" s="14"/>
      <c r="B169" s="31"/>
      <c r="C169" s="44"/>
      <c r="D169" s="44"/>
      <c r="E169" s="32"/>
      <c r="F169" s="14"/>
      <c r="G169" s="14"/>
      <c r="H169" s="12"/>
      <c r="I169" s="12"/>
      <c r="J169" s="12"/>
      <c r="K169" s="12"/>
      <c r="L169" s="12"/>
      <c r="M169" s="12"/>
      <c r="N169" s="12"/>
      <c r="O169" s="12"/>
      <c r="P169" s="12"/>
      <c r="Q169" s="12"/>
      <c r="R169" s="12"/>
      <c r="S169" s="12"/>
      <c r="T169" s="12"/>
      <c r="U169" s="12"/>
      <c r="V169" s="12"/>
      <c r="W169" s="12"/>
      <c r="X169" s="12"/>
      <c r="Y169" s="12"/>
      <c r="Z169" s="13"/>
      <c r="AA169" s="13"/>
    </row>
    <row r="170" spans="1:27" ht="15.75" customHeight="1">
      <c r="A170" s="14"/>
      <c r="B170" s="31"/>
      <c r="C170" s="44"/>
      <c r="D170" s="44"/>
      <c r="E170" s="32"/>
      <c r="F170" s="14"/>
      <c r="G170" s="14"/>
      <c r="H170" s="12"/>
      <c r="I170" s="12"/>
      <c r="J170" s="12"/>
      <c r="K170" s="12"/>
      <c r="L170" s="12"/>
      <c r="M170" s="12"/>
      <c r="N170" s="12"/>
      <c r="O170" s="12"/>
      <c r="P170" s="12"/>
      <c r="Q170" s="12"/>
      <c r="R170" s="12"/>
      <c r="S170" s="12"/>
      <c r="T170" s="12"/>
      <c r="U170" s="12"/>
      <c r="V170" s="12"/>
      <c r="W170" s="12"/>
      <c r="X170" s="12"/>
      <c r="Y170" s="12"/>
      <c r="Z170" s="13"/>
      <c r="AA170" s="13"/>
    </row>
    <row r="171" spans="1:27" ht="15.75" customHeight="1">
      <c r="A171" s="14"/>
      <c r="B171" s="31"/>
      <c r="C171" s="44"/>
      <c r="D171" s="44"/>
      <c r="E171" s="32"/>
      <c r="F171" s="14"/>
      <c r="G171" s="14"/>
      <c r="H171" s="12"/>
      <c r="I171" s="12"/>
      <c r="J171" s="12"/>
      <c r="K171" s="12"/>
      <c r="L171" s="12"/>
      <c r="M171" s="12"/>
      <c r="N171" s="12"/>
      <c r="O171" s="12"/>
      <c r="P171" s="12"/>
      <c r="Q171" s="12"/>
      <c r="R171" s="12"/>
      <c r="S171" s="12"/>
      <c r="T171" s="12"/>
      <c r="U171" s="12"/>
      <c r="V171" s="12"/>
      <c r="W171" s="12"/>
      <c r="X171" s="12"/>
      <c r="Y171" s="12"/>
      <c r="Z171" s="13"/>
      <c r="AA171" s="13"/>
    </row>
    <row r="172" spans="1:27" ht="15.75" customHeight="1">
      <c r="A172" s="14"/>
      <c r="B172" s="31"/>
      <c r="C172" s="44"/>
      <c r="D172" s="44"/>
      <c r="E172" s="32"/>
      <c r="F172" s="14"/>
      <c r="G172" s="14"/>
      <c r="H172" s="12"/>
      <c r="I172" s="12"/>
      <c r="J172" s="12"/>
      <c r="K172" s="12"/>
      <c r="L172" s="12"/>
      <c r="M172" s="12"/>
      <c r="N172" s="12"/>
      <c r="O172" s="12"/>
      <c r="P172" s="12"/>
      <c r="Q172" s="12"/>
      <c r="R172" s="12"/>
      <c r="S172" s="12"/>
      <c r="T172" s="12"/>
      <c r="U172" s="12"/>
      <c r="V172" s="12"/>
      <c r="W172" s="12"/>
      <c r="X172" s="12"/>
      <c r="Y172" s="12"/>
      <c r="Z172" s="13"/>
      <c r="AA172" s="13"/>
    </row>
    <row r="173" spans="1:27" ht="15.75" customHeight="1">
      <c r="A173" s="14"/>
      <c r="B173" s="31"/>
      <c r="C173" s="44"/>
      <c r="D173" s="44"/>
      <c r="E173" s="32"/>
      <c r="F173" s="14"/>
      <c r="G173" s="14"/>
      <c r="H173" s="12"/>
      <c r="I173" s="12"/>
      <c r="J173" s="12"/>
      <c r="K173" s="12"/>
      <c r="L173" s="12"/>
      <c r="M173" s="12"/>
      <c r="N173" s="12"/>
      <c r="O173" s="12"/>
      <c r="P173" s="12"/>
      <c r="Q173" s="12"/>
      <c r="R173" s="12"/>
      <c r="S173" s="12"/>
      <c r="T173" s="12"/>
      <c r="U173" s="12"/>
      <c r="V173" s="12"/>
      <c r="W173" s="12"/>
      <c r="X173" s="12"/>
      <c r="Y173" s="12"/>
      <c r="Z173" s="13"/>
      <c r="AA173" s="13"/>
    </row>
    <row r="174" spans="1:27" ht="15.75" customHeight="1">
      <c r="A174" s="14"/>
      <c r="B174" s="31"/>
      <c r="C174" s="44"/>
      <c r="D174" s="44"/>
      <c r="E174" s="32"/>
      <c r="F174" s="14"/>
      <c r="G174" s="14"/>
      <c r="H174" s="12"/>
      <c r="I174" s="12"/>
      <c r="J174" s="12"/>
      <c r="K174" s="12"/>
      <c r="L174" s="12"/>
      <c r="M174" s="12"/>
      <c r="N174" s="12"/>
      <c r="O174" s="12"/>
      <c r="P174" s="12"/>
      <c r="Q174" s="12"/>
      <c r="R174" s="12"/>
      <c r="S174" s="12"/>
      <c r="T174" s="12"/>
      <c r="U174" s="12"/>
      <c r="V174" s="12"/>
      <c r="W174" s="12"/>
      <c r="X174" s="12"/>
      <c r="Y174" s="12"/>
      <c r="Z174" s="13"/>
      <c r="AA174" s="13"/>
    </row>
    <row r="175" spans="1:27" ht="15.75" customHeight="1">
      <c r="A175" s="14"/>
      <c r="B175" s="31"/>
      <c r="C175" s="44"/>
      <c r="D175" s="44"/>
      <c r="E175" s="32"/>
      <c r="F175" s="14"/>
      <c r="G175" s="14"/>
      <c r="H175" s="12"/>
      <c r="I175" s="12"/>
      <c r="J175" s="12"/>
      <c r="K175" s="12"/>
      <c r="L175" s="12"/>
      <c r="M175" s="12"/>
      <c r="N175" s="12"/>
      <c r="O175" s="12"/>
      <c r="P175" s="12"/>
      <c r="Q175" s="12"/>
      <c r="R175" s="12"/>
      <c r="S175" s="12"/>
      <c r="T175" s="12"/>
      <c r="U175" s="12"/>
      <c r="V175" s="12"/>
      <c r="W175" s="12"/>
      <c r="X175" s="12"/>
      <c r="Y175" s="12"/>
      <c r="Z175" s="13"/>
      <c r="AA175" s="13"/>
    </row>
    <row r="176" spans="1:27" ht="15.75" customHeight="1">
      <c r="A176" s="14"/>
      <c r="B176" s="31"/>
      <c r="C176" s="44"/>
      <c r="D176" s="44"/>
      <c r="E176" s="32"/>
      <c r="F176" s="14"/>
      <c r="G176" s="14"/>
      <c r="H176" s="12"/>
      <c r="I176" s="12"/>
      <c r="J176" s="12"/>
      <c r="K176" s="12"/>
      <c r="L176" s="12"/>
      <c r="M176" s="12"/>
      <c r="N176" s="12"/>
      <c r="O176" s="12"/>
      <c r="P176" s="12"/>
      <c r="Q176" s="12"/>
      <c r="R176" s="12"/>
      <c r="S176" s="12"/>
      <c r="T176" s="12"/>
      <c r="U176" s="12"/>
      <c r="V176" s="12"/>
      <c r="W176" s="12"/>
      <c r="X176" s="12"/>
      <c r="Y176" s="12"/>
      <c r="Z176" s="13"/>
      <c r="AA176" s="13"/>
    </row>
    <row r="177" spans="1:27" ht="15.75" customHeight="1">
      <c r="A177" s="14"/>
      <c r="B177" s="31"/>
      <c r="C177" s="44"/>
      <c r="D177" s="44"/>
      <c r="E177" s="32"/>
      <c r="F177" s="14"/>
      <c r="G177" s="14"/>
      <c r="H177" s="12"/>
      <c r="I177" s="12"/>
      <c r="J177" s="12"/>
      <c r="K177" s="12"/>
      <c r="L177" s="12"/>
      <c r="M177" s="12"/>
      <c r="N177" s="12"/>
      <c r="O177" s="12"/>
      <c r="P177" s="12"/>
      <c r="Q177" s="12"/>
      <c r="R177" s="12"/>
      <c r="S177" s="12"/>
      <c r="T177" s="12"/>
      <c r="U177" s="12"/>
      <c r="V177" s="12"/>
      <c r="W177" s="12"/>
      <c r="X177" s="12"/>
      <c r="Y177" s="12"/>
      <c r="Z177" s="13"/>
      <c r="AA177" s="13"/>
    </row>
    <row r="178" spans="1:27" ht="15.75" customHeight="1">
      <c r="A178" s="14"/>
      <c r="B178" s="31"/>
      <c r="C178" s="44"/>
      <c r="D178" s="44"/>
      <c r="E178" s="32"/>
      <c r="F178" s="14"/>
      <c r="G178" s="14"/>
      <c r="H178" s="12"/>
      <c r="I178" s="12"/>
      <c r="J178" s="12"/>
      <c r="K178" s="12"/>
      <c r="L178" s="12"/>
      <c r="M178" s="12"/>
      <c r="N178" s="12"/>
      <c r="O178" s="12"/>
      <c r="P178" s="12"/>
      <c r="Q178" s="12"/>
      <c r="R178" s="12"/>
      <c r="S178" s="12"/>
      <c r="T178" s="12"/>
      <c r="U178" s="12"/>
      <c r="V178" s="12"/>
      <c r="W178" s="12"/>
      <c r="X178" s="12"/>
      <c r="Y178" s="12"/>
      <c r="Z178" s="13"/>
      <c r="AA178" s="13"/>
    </row>
    <row r="179" spans="1:27" ht="15.75" customHeight="1">
      <c r="A179" s="14"/>
      <c r="B179" s="31"/>
      <c r="C179" s="44"/>
      <c r="D179" s="44"/>
      <c r="E179" s="32"/>
      <c r="F179" s="14"/>
      <c r="G179" s="14"/>
      <c r="H179" s="12"/>
      <c r="I179" s="12"/>
      <c r="J179" s="12"/>
      <c r="K179" s="12"/>
      <c r="L179" s="12"/>
      <c r="M179" s="12"/>
      <c r="N179" s="12"/>
      <c r="O179" s="12"/>
      <c r="P179" s="12"/>
      <c r="Q179" s="12"/>
      <c r="R179" s="12"/>
      <c r="S179" s="12"/>
      <c r="T179" s="12"/>
      <c r="U179" s="12"/>
      <c r="V179" s="12"/>
      <c r="W179" s="12"/>
      <c r="X179" s="12"/>
      <c r="Y179" s="12"/>
      <c r="Z179" s="13"/>
      <c r="AA179" s="13"/>
    </row>
    <row r="180" spans="1:27" ht="15.75" customHeight="1">
      <c r="A180" s="14"/>
      <c r="B180" s="31"/>
      <c r="C180" s="44"/>
      <c r="D180" s="44"/>
      <c r="E180" s="32"/>
      <c r="F180" s="14"/>
      <c r="G180" s="14"/>
      <c r="H180" s="12"/>
      <c r="I180" s="12"/>
      <c r="J180" s="12"/>
      <c r="K180" s="12"/>
      <c r="L180" s="12"/>
      <c r="M180" s="12"/>
      <c r="N180" s="12"/>
      <c r="O180" s="12"/>
      <c r="P180" s="12"/>
      <c r="Q180" s="12"/>
      <c r="R180" s="12"/>
      <c r="S180" s="12"/>
      <c r="T180" s="12"/>
      <c r="U180" s="12"/>
      <c r="V180" s="12"/>
      <c r="W180" s="12"/>
      <c r="X180" s="12"/>
      <c r="Y180" s="12"/>
      <c r="Z180" s="13"/>
      <c r="AA180" s="13"/>
    </row>
    <row r="181" spans="1:27" ht="15.75" customHeight="1">
      <c r="A181" s="14"/>
      <c r="B181" s="31"/>
      <c r="C181" s="44"/>
      <c r="D181" s="44"/>
      <c r="E181" s="32"/>
      <c r="F181" s="14"/>
      <c r="G181" s="14"/>
      <c r="H181" s="12"/>
      <c r="I181" s="12"/>
      <c r="J181" s="12"/>
      <c r="K181" s="12"/>
      <c r="L181" s="12"/>
      <c r="M181" s="12"/>
      <c r="N181" s="12"/>
      <c r="O181" s="12"/>
      <c r="P181" s="12"/>
      <c r="Q181" s="12"/>
      <c r="R181" s="12"/>
      <c r="S181" s="12"/>
      <c r="T181" s="12"/>
      <c r="U181" s="12"/>
      <c r="V181" s="12"/>
      <c r="W181" s="12"/>
      <c r="X181" s="12"/>
      <c r="Y181" s="12"/>
      <c r="Z181" s="13"/>
      <c r="AA181" s="13"/>
    </row>
    <row r="182" spans="1:27" ht="15.75" customHeight="1">
      <c r="A182" s="14"/>
      <c r="B182" s="31"/>
      <c r="C182" s="44"/>
      <c r="D182" s="44"/>
      <c r="E182" s="32"/>
      <c r="F182" s="14"/>
      <c r="G182" s="14"/>
      <c r="H182" s="12"/>
      <c r="I182" s="12"/>
      <c r="J182" s="12"/>
      <c r="K182" s="12"/>
      <c r="L182" s="12"/>
      <c r="M182" s="12"/>
      <c r="N182" s="12"/>
      <c r="O182" s="12"/>
      <c r="P182" s="12"/>
      <c r="Q182" s="12"/>
      <c r="R182" s="12"/>
      <c r="S182" s="12"/>
      <c r="T182" s="12"/>
      <c r="U182" s="12"/>
      <c r="V182" s="12"/>
      <c r="W182" s="12"/>
      <c r="X182" s="12"/>
      <c r="Y182" s="12"/>
      <c r="Z182" s="13"/>
      <c r="AA182" s="13"/>
    </row>
    <row r="183" spans="1:27" ht="15.75" customHeight="1">
      <c r="A183" s="14"/>
      <c r="B183" s="31"/>
      <c r="C183" s="44"/>
      <c r="D183" s="44"/>
      <c r="E183" s="32"/>
      <c r="F183" s="14"/>
      <c r="G183" s="14"/>
      <c r="H183" s="12"/>
      <c r="I183" s="12"/>
      <c r="J183" s="12"/>
      <c r="K183" s="12"/>
      <c r="L183" s="12"/>
      <c r="M183" s="12"/>
      <c r="N183" s="12"/>
      <c r="O183" s="12"/>
      <c r="P183" s="12"/>
      <c r="Q183" s="12"/>
      <c r="R183" s="12"/>
      <c r="S183" s="12"/>
      <c r="T183" s="12"/>
      <c r="U183" s="12"/>
      <c r="V183" s="12"/>
      <c r="W183" s="12"/>
      <c r="X183" s="12"/>
      <c r="Y183" s="12"/>
      <c r="Z183" s="13"/>
      <c r="AA183" s="13"/>
    </row>
    <row r="184" spans="1:27" ht="15.75" customHeight="1">
      <c r="A184" s="14"/>
      <c r="B184" s="31"/>
      <c r="C184" s="44"/>
      <c r="D184" s="44"/>
      <c r="E184" s="32"/>
      <c r="F184" s="14"/>
      <c r="G184" s="14"/>
      <c r="H184" s="12"/>
      <c r="I184" s="12"/>
      <c r="J184" s="12"/>
      <c r="K184" s="12"/>
      <c r="L184" s="12"/>
      <c r="M184" s="12"/>
      <c r="N184" s="12"/>
      <c r="O184" s="12"/>
      <c r="P184" s="12"/>
      <c r="Q184" s="12"/>
      <c r="R184" s="12"/>
      <c r="S184" s="12"/>
      <c r="T184" s="12"/>
      <c r="U184" s="12"/>
      <c r="V184" s="12"/>
      <c r="W184" s="12"/>
      <c r="X184" s="12"/>
      <c r="Y184" s="12"/>
      <c r="Z184" s="13"/>
      <c r="AA184" s="13"/>
    </row>
    <row r="185" spans="1:27" ht="15.75" customHeight="1">
      <c r="A185" s="14"/>
      <c r="B185" s="31"/>
      <c r="C185" s="44"/>
      <c r="D185" s="44"/>
      <c r="E185" s="32"/>
      <c r="F185" s="14"/>
      <c r="G185" s="14"/>
      <c r="H185" s="12"/>
      <c r="I185" s="12"/>
      <c r="J185" s="12"/>
      <c r="K185" s="12"/>
      <c r="L185" s="12"/>
      <c r="M185" s="12"/>
      <c r="N185" s="12"/>
      <c r="O185" s="12"/>
      <c r="P185" s="12"/>
      <c r="Q185" s="12"/>
      <c r="R185" s="12"/>
      <c r="S185" s="12"/>
      <c r="T185" s="12"/>
      <c r="U185" s="12"/>
      <c r="V185" s="12"/>
      <c r="W185" s="12"/>
      <c r="X185" s="12"/>
      <c r="Y185" s="12"/>
      <c r="Z185" s="13"/>
      <c r="AA185" s="13"/>
    </row>
    <row r="186" spans="1:27" ht="15.75" customHeight="1">
      <c r="A186" s="14"/>
      <c r="B186" s="31"/>
      <c r="C186" s="44"/>
      <c r="D186" s="44"/>
      <c r="E186" s="32"/>
      <c r="F186" s="14"/>
      <c r="G186" s="14"/>
      <c r="H186" s="12"/>
      <c r="I186" s="12"/>
      <c r="J186" s="12"/>
      <c r="K186" s="12"/>
      <c r="L186" s="12"/>
      <c r="M186" s="12"/>
      <c r="N186" s="12"/>
      <c r="O186" s="12"/>
      <c r="P186" s="12"/>
      <c r="Q186" s="12"/>
      <c r="R186" s="12"/>
      <c r="S186" s="12"/>
      <c r="T186" s="12"/>
      <c r="U186" s="12"/>
      <c r="V186" s="12"/>
      <c r="W186" s="12"/>
      <c r="X186" s="12"/>
      <c r="Y186" s="12"/>
      <c r="Z186" s="13"/>
      <c r="AA186" s="13"/>
    </row>
    <row r="187" spans="1:27" ht="15.75" customHeight="1">
      <c r="A187" s="14"/>
      <c r="B187" s="31"/>
      <c r="C187" s="44"/>
      <c r="D187" s="44"/>
      <c r="E187" s="32"/>
      <c r="F187" s="14"/>
      <c r="G187" s="14"/>
      <c r="H187" s="12"/>
      <c r="I187" s="12"/>
      <c r="J187" s="12"/>
      <c r="K187" s="12"/>
      <c r="L187" s="12"/>
      <c r="M187" s="12"/>
      <c r="N187" s="12"/>
      <c r="O187" s="12"/>
      <c r="P187" s="12"/>
      <c r="Q187" s="12"/>
      <c r="R187" s="12"/>
      <c r="S187" s="12"/>
      <c r="T187" s="12"/>
      <c r="U187" s="12"/>
      <c r="V187" s="12"/>
      <c r="W187" s="12"/>
      <c r="X187" s="12"/>
      <c r="Y187" s="12"/>
      <c r="Z187" s="13"/>
      <c r="AA187" s="13"/>
    </row>
    <row r="188" spans="1:27" ht="15.75" customHeight="1">
      <c r="A188" s="14"/>
      <c r="B188" s="31"/>
      <c r="C188" s="44"/>
      <c r="D188" s="44"/>
      <c r="E188" s="32"/>
      <c r="F188" s="14"/>
      <c r="G188" s="14"/>
      <c r="H188" s="12"/>
      <c r="I188" s="12"/>
      <c r="J188" s="12"/>
      <c r="K188" s="12"/>
      <c r="L188" s="12"/>
      <c r="M188" s="12"/>
      <c r="N188" s="12"/>
      <c r="O188" s="12"/>
      <c r="P188" s="12"/>
      <c r="Q188" s="12"/>
      <c r="R188" s="12"/>
      <c r="S188" s="12"/>
      <c r="T188" s="12"/>
      <c r="U188" s="12"/>
      <c r="V188" s="12"/>
      <c r="W188" s="12"/>
      <c r="X188" s="12"/>
      <c r="Y188" s="12"/>
      <c r="Z188" s="13"/>
      <c r="AA188" s="13"/>
    </row>
    <row r="189" spans="1:27" ht="15.75" customHeight="1">
      <c r="A189" s="14"/>
      <c r="B189" s="31"/>
      <c r="C189" s="44"/>
      <c r="D189" s="44"/>
      <c r="E189" s="32"/>
      <c r="F189" s="14"/>
      <c r="G189" s="14"/>
      <c r="H189" s="12"/>
      <c r="I189" s="12"/>
      <c r="J189" s="12"/>
      <c r="K189" s="12"/>
      <c r="L189" s="12"/>
      <c r="M189" s="12"/>
      <c r="N189" s="12"/>
      <c r="O189" s="12"/>
      <c r="P189" s="12"/>
      <c r="Q189" s="12"/>
      <c r="R189" s="12"/>
      <c r="S189" s="12"/>
      <c r="T189" s="12"/>
      <c r="U189" s="12"/>
      <c r="V189" s="12"/>
      <c r="W189" s="12"/>
      <c r="X189" s="12"/>
      <c r="Y189" s="12"/>
      <c r="Z189" s="13"/>
      <c r="AA189" s="13"/>
    </row>
    <row r="190" spans="1:27" ht="15.75" customHeight="1">
      <c r="A190" s="14"/>
      <c r="B190" s="31"/>
      <c r="C190" s="44"/>
      <c r="D190" s="44"/>
      <c r="E190" s="32"/>
      <c r="F190" s="14"/>
      <c r="G190" s="14"/>
      <c r="H190" s="12"/>
      <c r="I190" s="12"/>
      <c r="J190" s="12"/>
      <c r="K190" s="12"/>
      <c r="L190" s="12"/>
      <c r="M190" s="12"/>
      <c r="N190" s="12"/>
      <c r="O190" s="12"/>
      <c r="P190" s="12"/>
      <c r="Q190" s="12"/>
      <c r="R190" s="12"/>
      <c r="S190" s="12"/>
      <c r="T190" s="12"/>
      <c r="U190" s="12"/>
      <c r="V190" s="12"/>
      <c r="W190" s="12"/>
      <c r="X190" s="12"/>
      <c r="Y190" s="12"/>
      <c r="Z190" s="13"/>
      <c r="AA190" s="13"/>
    </row>
    <row r="191" spans="1:27" ht="15.75" customHeight="1">
      <c r="A191" s="14"/>
      <c r="B191" s="31"/>
      <c r="C191" s="44"/>
      <c r="D191" s="44"/>
      <c r="E191" s="32"/>
      <c r="F191" s="14"/>
      <c r="G191" s="14"/>
      <c r="H191" s="12"/>
      <c r="I191" s="12"/>
      <c r="J191" s="12"/>
      <c r="K191" s="12"/>
      <c r="L191" s="12"/>
      <c r="M191" s="12"/>
      <c r="N191" s="12"/>
      <c r="O191" s="12"/>
      <c r="P191" s="12"/>
      <c r="Q191" s="12"/>
      <c r="R191" s="12"/>
      <c r="S191" s="12"/>
      <c r="T191" s="12"/>
      <c r="U191" s="12"/>
      <c r="V191" s="12"/>
      <c r="W191" s="12"/>
      <c r="X191" s="12"/>
      <c r="Y191" s="12"/>
      <c r="Z191" s="13"/>
      <c r="AA191" s="13"/>
    </row>
    <row r="192" spans="1:27" ht="15.75" customHeight="1">
      <c r="A192" s="14"/>
      <c r="B192" s="31"/>
      <c r="C192" s="44"/>
      <c r="D192" s="44"/>
      <c r="E192" s="32"/>
      <c r="F192" s="14"/>
      <c r="G192" s="14"/>
      <c r="H192" s="12"/>
      <c r="I192" s="12"/>
      <c r="J192" s="12"/>
      <c r="K192" s="12"/>
      <c r="L192" s="12"/>
      <c r="M192" s="12"/>
      <c r="N192" s="12"/>
      <c r="O192" s="12"/>
      <c r="P192" s="12"/>
      <c r="Q192" s="12"/>
      <c r="R192" s="12"/>
      <c r="S192" s="12"/>
      <c r="T192" s="12"/>
      <c r="U192" s="12"/>
      <c r="V192" s="12"/>
      <c r="W192" s="12"/>
      <c r="X192" s="12"/>
      <c r="Y192" s="12"/>
      <c r="Z192" s="13"/>
      <c r="AA192" s="13"/>
    </row>
    <row r="193" spans="1:27" ht="15.75" customHeight="1">
      <c r="A193" s="14"/>
      <c r="B193" s="31"/>
      <c r="C193" s="44"/>
      <c r="D193" s="44"/>
      <c r="E193" s="32"/>
      <c r="F193" s="14"/>
      <c r="G193" s="14"/>
      <c r="H193" s="12"/>
      <c r="I193" s="12"/>
      <c r="J193" s="12"/>
      <c r="K193" s="12"/>
      <c r="L193" s="12"/>
      <c r="M193" s="12"/>
      <c r="N193" s="12"/>
      <c r="O193" s="12"/>
      <c r="P193" s="12"/>
      <c r="Q193" s="12"/>
      <c r="R193" s="12"/>
      <c r="S193" s="12"/>
      <c r="T193" s="12"/>
      <c r="U193" s="12"/>
      <c r="V193" s="12"/>
      <c r="W193" s="12"/>
      <c r="X193" s="12"/>
      <c r="Y193" s="12"/>
      <c r="Z193" s="13"/>
      <c r="AA193" s="13"/>
    </row>
    <row r="194" spans="1:27" ht="15.75" customHeight="1">
      <c r="A194" s="14"/>
      <c r="B194" s="31"/>
      <c r="C194" s="44"/>
      <c r="D194" s="44"/>
      <c r="E194" s="32"/>
      <c r="F194" s="14"/>
      <c r="G194" s="14"/>
      <c r="H194" s="12"/>
      <c r="I194" s="12"/>
      <c r="J194" s="12"/>
      <c r="K194" s="12"/>
      <c r="L194" s="12"/>
      <c r="M194" s="12"/>
      <c r="N194" s="12"/>
      <c r="O194" s="12"/>
      <c r="P194" s="12"/>
      <c r="Q194" s="12"/>
      <c r="R194" s="12"/>
      <c r="S194" s="12"/>
      <c r="T194" s="12"/>
      <c r="U194" s="12"/>
      <c r="V194" s="12"/>
      <c r="W194" s="12"/>
      <c r="X194" s="12"/>
      <c r="Y194" s="12"/>
      <c r="Z194" s="13"/>
      <c r="AA194" s="13"/>
    </row>
    <row r="195" spans="1:27" ht="15.75" customHeight="1">
      <c r="A195" s="14"/>
      <c r="B195" s="31"/>
      <c r="C195" s="44"/>
      <c r="D195" s="44"/>
      <c r="E195" s="32"/>
      <c r="F195" s="14"/>
      <c r="G195" s="14"/>
      <c r="H195" s="12"/>
      <c r="I195" s="12"/>
      <c r="J195" s="12"/>
      <c r="K195" s="12"/>
      <c r="L195" s="12"/>
      <c r="M195" s="12"/>
      <c r="N195" s="12"/>
      <c r="O195" s="12"/>
      <c r="P195" s="12"/>
      <c r="Q195" s="12"/>
      <c r="R195" s="12"/>
      <c r="S195" s="12"/>
      <c r="T195" s="12"/>
      <c r="U195" s="12"/>
      <c r="V195" s="12"/>
      <c r="W195" s="12"/>
      <c r="X195" s="12"/>
      <c r="Y195" s="12"/>
      <c r="Z195" s="13"/>
      <c r="AA195" s="13"/>
    </row>
    <row r="196" spans="1:27" ht="15.75" customHeight="1">
      <c r="A196" s="14"/>
      <c r="B196" s="31"/>
      <c r="C196" s="44"/>
      <c r="D196" s="44"/>
      <c r="E196" s="32"/>
      <c r="F196" s="14"/>
      <c r="G196" s="14"/>
      <c r="H196" s="12"/>
      <c r="I196" s="12"/>
      <c r="J196" s="12"/>
      <c r="K196" s="12"/>
      <c r="L196" s="12"/>
      <c r="M196" s="12"/>
      <c r="N196" s="12"/>
      <c r="O196" s="12"/>
      <c r="P196" s="12"/>
      <c r="Q196" s="12"/>
      <c r="R196" s="12"/>
      <c r="S196" s="12"/>
      <c r="T196" s="12"/>
      <c r="U196" s="12"/>
      <c r="V196" s="12"/>
      <c r="W196" s="12"/>
      <c r="X196" s="12"/>
      <c r="Y196" s="12"/>
      <c r="Z196" s="13"/>
      <c r="AA196" s="13"/>
    </row>
    <row r="197" spans="1:27" ht="15.75" customHeight="1">
      <c r="A197" s="14"/>
      <c r="B197" s="31"/>
      <c r="C197" s="44"/>
      <c r="D197" s="44"/>
      <c r="E197" s="32"/>
      <c r="F197" s="14"/>
      <c r="G197" s="14"/>
      <c r="H197" s="12"/>
      <c r="I197" s="12"/>
      <c r="J197" s="12"/>
      <c r="K197" s="12"/>
      <c r="L197" s="12"/>
      <c r="M197" s="12"/>
      <c r="N197" s="12"/>
      <c r="O197" s="12"/>
      <c r="P197" s="12"/>
      <c r="Q197" s="12"/>
      <c r="R197" s="12"/>
      <c r="S197" s="12"/>
      <c r="T197" s="12"/>
      <c r="U197" s="12"/>
      <c r="V197" s="12"/>
      <c r="W197" s="12"/>
      <c r="X197" s="12"/>
      <c r="Y197" s="12"/>
      <c r="Z197" s="13"/>
      <c r="AA197" s="13"/>
    </row>
    <row r="198" spans="1:27" ht="15.75" customHeight="1">
      <c r="A198" s="14"/>
      <c r="B198" s="31"/>
      <c r="C198" s="44"/>
      <c r="D198" s="44"/>
      <c r="E198" s="32"/>
      <c r="F198" s="14"/>
      <c r="G198" s="14"/>
      <c r="H198" s="12"/>
      <c r="I198" s="12"/>
      <c r="J198" s="12"/>
      <c r="K198" s="12"/>
      <c r="L198" s="12"/>
      <c r="M198" s="12"/>
      <c r="N198" s="12"/>
      <c r="O198" s="12"/>
      <c r="P198" s="12"/>
      <c r="Q198" s="12"/>
      <c r="R198" s="12"/>
      <c r="S198" s="12"/>
      <c r="T198" s="12"/>
      <c r="U198" s="12"/>
      <c r="V198" s="12"/>
      <c r="W198" s="12"/>
      <c r="X198" s="12"/>
      <c r="Y198" s="12"/>
      <c r="Z198" s="13"/>
      <c r="AA198" s="13"/>
    </row>
    <row r="199" spans="1:27" ht="15.75" customHeight="1">
      <c r="A199" s="14"/>
      <c r="B199" s="31"/>
      <c r="C199" s="44"/>
      <c r="D199" s="44"/>
      <c r="E199" s="32"/>
      <c r="F199" s="14"/>
      <c r="G199" s="14"/>
      <c r="H199" s="12"/>
      <c r="I199" s="12"/>
      <c r="J199" s="12"/>
      <c r="K199" s="12"/>
      <c r="L199" s="12"/>
      <c r="M199" s="12"/>
      <c r="N199" s="12"/>
      <c r="O199" s="12"/>
      <c r="P199" s="12"/>
      <c r="Q199" s="12"/>
      <c r="R199" s="12"/>
      <c r="S199" s="12"/>
      <c r="T199" s="12"/>
      <c r="U199" s="12"/>
      <c r="V199" s="12"/>
      <c r="W199" s="12"/>
      <c r="X199" s="12"/>
      <c r="Y199" s="12"/>
      <c r="Z199" s="13"/>
      <c r="AA199" s="13"/>
    </row>
    <row r="200" spans="1:27" ht="15.75" customHeight="1">
      <c r="A200" s="14"/>
      <c r="B200" s="31"/>
      <c r="C200" s="44"/>
      <c r="D200" s="44"/>
      <c r="E200" s="32"/>
      <c r="F200" s="14"/>
      <c r="G200" s="14"/>
      <c r="H200" s="12"/>
      <c r="I200" s="12"/>
      <c r="J200" s="12"/>
      <c r="K200" s="12"/>
      <c r="L200" s="12"/>
      <c r="M200" s="12"/>
      <c r="N200" s="12"/>
      <c r="O200" s="12"/>
      <c r="P200" s="12"/>
      <c r="Q200" s="12"/>
      <c r="R200" s="12"/>
      <c r="S200" s="12"/>
      <c r="T200" s="12"/>
      <c r="U200" s="12"/>
      <c r="V200" s="12"/>
      <c r="W200" s="12"/>
      <c r="X200" s="12"/>
      <c r="Y200" s="12"/>
      <c r="Z200" s="13"/>
      <c r="AA200" s="13"/>
    </row>
    <row r="201" spans="1:27" ht="15.75" customHeight="1">
      <c r="A201" s="14"/>
      <c r="B201" s="31"/>
      <c r="C201" s="44"/>
      <c r="D201" s="44"/>
      <c r="E201" s="32"/>
      <c r="F201" s="14"/>
      <c r="G201" s="14"/>
      <c r="H201" s="12"/>
      <c r="I201" s="12"/>
      <c r="J201" s="12"/>
      <c r="K201" s="12"/>
      <c r="L201" s="12"/>
      <c r="M201" s="12"/>
      <c r="N201" s="12"/>
      <c r="O201" s="12"/>
      <c r="P201" s="12"/>
      <c r="Q201" s="12"/>
      <c r="R201" s="12"/>
      <c r="S201" s="12"/>
      <c r="T201" s="12"/>
      <c r="U201" s="12"/>
      <c r="V201" s="12"/>
      <c r="W201" s="12"/>
      <c r="X201" s="12"/>
      <c r="Y201" s="12"/>
      <c r="Z201" s="13"/>
      <c r="AA201" s="13"/>
    </row>
    <row r="202" spans="1:27" ht="15.75" customHeight="1">
      <c r="A202" s="14"/>
      <c r="B202" s="31"/>
      <c r="C202" s="44"/>
      <c r="D202" s="44"/>
      <c r="E202" s="32"/>
      <c r="F202" s="14"/>
      <c r="G202" s="14"/>
      <c r="H202" s="12"/>
      <c r="I202" s="12"/>
      <c r="J202" s="12"/>
      <c r="K202" s="12"/>
      <c r="L202" s="12"/>
      <c r="M202" s="12"/>
      <c r="N202" s="12"/>
      <c r="O202" s="12"/>
      <c r="P202" s="12"/>
      <c r="Q202" s="12"/>
      <c r="R202" s="12"/>
      <c r="S202" s="12"/>
      <c r="T202" s="12"/>
      <c r="U202" s="12"/>
      <c r="V202" s="12"/>
      <c r="W202" s="12"/>
      <c r="X202" s="12"/>
      <c r="Y202" s="12"/>
      <c r="Z202" s="13"/>
      <c r="AA202" s="13"/>
    </row>
    <row r="203" spans="1:27" ht="15.75" customHeight="1">
      <c r="A203" s="14"/>
      <c r="B203" s="31"/>
      <c r="C203" s="44"/>
      <c r="D203" s="44"/>
      <c r="E203" s="32"/>
      <c r="F203" s="14"/>
      <c r="G203" s="14"/>
      <c r="H203" s="12"/>
      <c r="I203" s="12"/>
      <c r="J203" s="12"/>
      <c r="K203" s="12"/>
      <c r="L203" s="12"/>
      <c r="M203" s="12"/>
      <c r="N203" s="12"/>
      <c r="O203" s="12"/>
      <c r="P203" s="12"/>
      <c r="Q203" s="12"/>
      <c r="R203" s="12"/>
      <c r="S203" s="12"/>
      <c r="T203" s="12"/>
      <c r="U203" s="12"/>
      <c r="V203" s="12"/>
      <c r="W203" s="12"/>
      <c r="X203" s="12"/>
      <c r="Y203" s="12"/>
      <c r="Z203" s="13"/>
      <c r="AA203" s="13"/>
    </row>
    <row r="204" spans="1:27" ht="15.75" customHeight="1">
      <c r="A204" s="14"/>
      <c r="B204" s="31"/>
      <c r="C204" s="44"/>
      <c r="D204" s="44"/>
      <c r="E204" s="32"/>
      <c r="F204" s="14"/>
      <c r="G204" s="14"/>
      <c r="H204" s="12"/>
      <c r="I204" s="12"/>
      <c r="J204" s="12"/>
      <c r="K204" s="12"/>
      <c r="L204" s="12"/>
      <c r="M204" s="12"/>
      <c r="N204" s="12"/>
      <c r="O204" s="12"/>
      <c r="P204" s="12"/>
      <c r="Q204" s="12"/>
      <c r="R204" s="12"/>
      <c r="S204" s="12"/>
      <c r="T204" s="12"/>
      <c r="U204" s="12"/>
      <c r="V204" s="12"/>
      <c r="W204" s="12"/>
      <c r="X204" s="12"/>
      <c r="Y204" s="12"/>
      <c r="Z204" s="13"/>
      <c r="AA204" s="13"/>
    </row>
    <row r="205" spans="1:27" ht="15.75" customHeight="1">
      <c r="A205" s="14"/>
      <c r="B205" s="31"/>
      <c r="C205" s="44"/>
      <c r="D205" s="44"/>
      <c r="E205" s="32"/>
      <c r="F205" s="14"/>
      <c r="G205" s="14"/>
      <c r="H205" s="12"/>
      <c r="I205" s="12"/>
      <c r="J205" s="12"/>
      <c r="K205" s="12"/>
      <c r="L205" s="12"/>
      <c r="M205" s="12"/>
      <c r="N205" s="12"/>
      <c r="O205" s="12"/>
      <c r="P205" s="12"/>
      <c r="Q205" s="12"/>
      <c r="R205" s="12"/>
      <c r="S205" s="12"/>
      <c r="T205" s="12"/>
      <c r="U205" s="12"/>
      <c r="V205" s="12"/>
      <c r="W205" s="12"/>
      <c r="X205" s="12"/>
      <c r="Y205" s="12"/>
      <c r="Z205" s="13"/>
      <c r="AA205" s="13"/>
    </row>
    <row r="206" spans="1:27" ht="15.75" customHeight="1">
      <c r="A206" s="14"/>
      <c r="B206" s="31"/>
      <c r="C206" s="44"/>
      <c r="D206" s="44"/>
      <c r="E206" s="32"/>
      <c r="F206" s="14"/>
      <c r="G206" s="14"/>
      <c r="H206" s="12"/>
      <c r="I206" s="12"/>
      <c r="J206" s="12"/>
      <c r="K206" s="12"/>
      <c r="L206" s="12"/>
      <c r="M206" s="12"/>
      <c r="N206" s="12"/>
      <c r="O206" s="12"/>
      <c r="P206" s="12"/>
      <c r="Q206" s="12"/>
      <c r="R206" s="12"/>
      <c r="S206" s="12"/>
      <c r="T206" s="12"/>
      <c r="U206" s="12"/>
      <c r="V206" s="12"/>
      <c r="W206" s="12"/>
      <c r="X206" s="12"/>
      <c r="Y206" s="12"/>
      <c r="Z206" s="13"/>
      <c r="AA206" s="13"/>
    </row>
    <row r="207" spans="1:27" ht="15.75" customHeight="1">
      <c r="A207" s="14"/>
      <c r="B207" s="31"/>
      <c r="C207" s="44"/>
      <c r="D207" s="44"/>
      <c r="E207" s="32"/>
      <c r="F207" s="14"/>
      <c r="G207" s="14"/>
      <c r="H207" s="12"/>
      <c r="I207" s="12"/>
      <c r="J207" s="12"/>
      <c r="K207" s="12"/>
      <c r="L207" s="12"/>
      <c r="M207" s="12"/>
      <c r="N207" s="12"/>
      <c r="O207" s="12"/>
      <c r="P207" s="12"/>
      <c r="Q207" s="12"/>
      <c r="R207" s="12"/>
      <c r="S207" s="12"/>
      <c r="T207" s="12"/>
      <c r="U207" s="12"/>
      <c r="V207" s="12"/>
      <c r="W207" s="12"/>
      <c r="X207" s="12"/>
      <c r="Y207" s="12"/>
      <c r="Z207" s="13"/>
      <c r="AA207" s="13"/>
    </row>
    <row r="208" spans="1:27" ht="15.75" customHeight="1">
      <c r="A208" s="14"/>
      <c r="B208" s="31"/>
      <c r="C208" s="44"/>
      <c r="D208" s="44"/>
      <c r="E208" s="32"/>
      <c r="F208" s="14"/>
      <c r="G208" s="14"/>
      <c r="H208" s="12"/>
      <c r="I208" s="12"/>
      <c r="J208" s="12"/>
      <c r="K208" s="12"/>
      <c r="L208" s="12"/>
      <c r="M208" s="12"/>
      <c r="N208" s="12"/>
      <c r="O208" s="12"/>
      <c r="P208" s="12"/>
      <c r="Q208" s="12"/>
      <c r="R208" s="12"/>
      <c r="S208" s="12"/>
      <c r="T208" s="12"/>
      <c r="U208" s="12"/>
      <c r="V208" s="12"/>
      <c r="W208" s="12"/>
      <c r="X208" s="12"/>
      <c r="Y208" s="12"/>
      <c r="Z208" s="13"/>
      <c r="AA208" s="13"/>
    </row>
    <row r="209" spans="1:27" ht="15.75" customHeight="1">
      <c r="A209" s="14"/>
      <c r="B209" s="31"/>
      <c r="C209" s="44"/>
      <c r="D209" s="44"/>
      <c r="E209" s="32"/>
      <c r="F209" s="14"/>
      <c r="G209" s="14"/>
      <c r="H209" s="12"/>
      <c r="I209" s="12"/>
      <c r="J209" s="12"/>
      <c r="K209" s="12"/>
      <c r="L209" s="12"/>
      <c r="M209" s="12"/>
      <c r="N209" s="12"/>
      <c r="O209" s="12"/>
      <c r="P209" s="12"/>
      <c r="Q209" s="12"/>
      <c r="R209" s="12"/>
      <c r="S209" s="12"/>
      <c r="T209" s="12"/>
      <c r="U209" s="12"/>
      <c r="V209" s="12"/>
      <c r="W209" s="12"/>
      <c r="X209" s="12"/>
      <c r="Y209" s="12"/>
      <c r="Z209" s="13"/>
      <c r="AA209" s="13"/>
    </row>
    <row r="210" spans="1:27" ht="15.75" customHeight="1">
      <c r="A210" s="14"/>
      <c r="B210" s="31"/>
      <c r="C210" s="44"/>
      <c r="D210" s="44"/>
      <c r="E210" s="32"/>
      <c r="F210" s="14"/>
      <c r="G210" s="14"/>
      <c r="H210" s="12"/>
      <c r="I210" s="12"/>
      <c r="J210" s="12"/>
      <c r="K210" s="12"/>
      <c r="L210" s="12"/>
      <c r="M210" s="12"/>
      <c r="N210" s="12"/>
      <c r="O210" s="12"/>
      <c r="P210" s="12"/>
      <c r="Q210" s="12"/>
      <c r="R210" s="12"/>
      <c r="S210" s="12"/>
      <c r="T210" s="12"/>
      <c r="U210" s="12"/>
      <c r="V210" s="12"/>
      <c r="W210" s="12"/>
      <c r="X210" s="12"/>
      <c r="Y210" s="12"/>
      <c r="Z210" s="13"/>
      <c r="AA210" s="13"/>
    </row>
    <row r="211" spans="1:27" ht="15.75" customHeight="1">
      <c r="A211" s="14"/>
      <c r="B211" s="31"/>
      <c r="C211" s="44"/>
      <c r="D211" s="44"/>
      <c r="E211" s="32"/>
      <c r="F211" s="14"/>
      <c r="G211" s="14"/>
      <c r="H211" s="12"/>
      <c r="I211" s="12"/>
      <c r="J211" s="12"/>
      <c r="K211" s="12"/>
      <c r="L211" s="12"/>
      <c r="M211" s="12"/>
      <c r="N211" s="12"/>
      <c r="O211" s="12"/>
      <c r="P211" s="12"/>
      <c r="Q211" s="12"/>
      <c r="R211" s="12"/>
      <c r="S211" s="12"/>
      <c r="T211" s="12"/>
      <c r="U211" s="12"/>
      <c r="V211" s="12"/>
      <c r="W211" s="12"/>
      <c r="X211" s="12"/>
      <c r="Y211" s="12"/>
      <c r="Z211" s="13"/>
      <c r="AA211" s="13"/>
    </row>
    <row r="212" spans="1:27" ht="15.75" customHeight="1">
      <c r="A212" s="14"/>
      <c r="B212" s="31"/>
      <c r="C212" s="44"/>
      <c r="D212" s="44"/>
      <c r="E212" s="32"/>
      <c r="F212" s="14"/>
      <c r="G212" s="14"/>
      <c r="H212" s="12"/>
      <c r="I212" s="12"/>
      <c r="J212" s="12"/>
      <c r="K212" s="12"/>
      <c r="L212" s="12"/>
      <c r="M212" s="12"/>
      <c r="N212" s="12"/>
      <c r="O212" s="12"/>
      <c r="P212" s="12"/>
      <c r="Q212" s="12"/>
      <c r="R212" s="12"/>
      <c r="S212" s="12"/>
      <c r="T212" s="12"/>
      <c r="U212" s="12"/>
      <c r="V212" s="12"/>
      <c r="W212" s="12"/>
      <c r="X212" s="12"/>
      <c r="Y212" s="12"/>
      <c r="Z212" s="13"/>
      <c r="AA212" s="13"/>
    </row>
    <row r="213" spans="1:27" ht="15.75" customHeight="1">
      <c r="A213" s="14"/>
      <c r="B213" s="31"/>
      <c r="C213" s="44"/>
      <c r="D213" s="44"/>
      <c r="E213" s="32"/>
      <c r="F213" s="14"/>
      <c r="G213" s="14"/>
      <c r="H213" s="12"/>
      <c r="I213" s="12"/>
      <c r="J213" s="12"/>
      <c r="K213" s="12"/>
      <c r="L213" s="12"/>
      <c r="M213" s="12"/>
      <c r="N213" s="12"/>
      <c r="O213" s="12"/>
      <c r="P213" s="12"/>
      <c r="Q213" s="12"/>
      <c r="R213" s="12"/>
      <c r="S213" s="12"/>
      <c r="T213" s="12"/>
      <c r="U213" s="12"/>
      <c r="V213" s="12"/>
      <c r="W213" s="12"/>
      <c r="X213" s="12"/>
      <c r="Y213" s="12"/>
      <c r="Z213" s="13"/>
      <c r="AA213" s="13"/>
    </row>
    <row r="214" spans="1:27" ht="15.75" customHeight="1">
      <c r="A214" s="14"/>
      <c r="B214" s="31"/>
      <c r="C214" s="44"/>
      <c r="D214" s="44"/>
      <c r="E214" s="32"/>
      <c r="F214" s="14"/>
      <c r="G214" s="14"/>
      <c r="H214" s="12"/>
      <c r="I214" s="12"/>
      <c r="J214" s="12"/>
      <c r="K214" s="12"/>
      <c r="L214" s="12"/>
      <c r="M214" s="12"/>
      <c r="N214" s="12"/>
      <c r="O214" s="12"/>
      <c r="P214" s="12"/>
      <c r="Q214" s="12"/>
      <c r="R214" s="12"/>
      <c r="S214" s="12"/>
      <c r="T214" s="12"/>
      <c r="U214" s="12"/>
      <c r="V214" s="12"/>
      <c r="W214" s="12"/>
      <c r="X214" s="12"/>
      <c r="Y214" s="12"/>
      <c r="Z214" s="13"/>
      <c r="AA214" s="13"/>
    </row>
    <row r="215" spans="1:27" ht="15.75" customHeight="1">
      <c r="A215" s="14"/>
      <c r="B215" s="31"/>
      <c r="C215" s="44"/>
      <c r="D215" s="44"/>
      <c r="E215" s="32"/>
      <c r="F215" s="14"/>
      <c r="G215" s="14"/>
      <c r="H215" s="12"/>
      <c r="I215" s="12"/>
      <c r="J215" s="12"/>
      <c r="K215" s="12"/>
      <c r="L215" s="12"/>
      <c r="M215" s="12"/>
      <c r="N215" s="12"/>
      <c r="O215" s="12"/>
      <c r="P215" s="12"/>
      <c r="Q215" s="12"/>
      <c r="R215" s="12"/>
      <c r="S215" s="12"/>
      <c r="T215" s="12"/>
      <c r="U215" s="12"/>
      <c r="V215" s="12"/>
      <c r="W215" s="12"/>
      <c r="X215" s="12"/>
      <c r="Y215" s="12"/>
      <c r="Z215" s="13"/>
      <c r="AA215" s="13"/>
    </row>
    <row r="216" spans="1:27" ht="15.75" customHeight="1">
      <c r="A216" s="14"/>
      <c r="B216" s="31"/>
      <c r="C216" s="44"/>
      <c r="D216" s="44"/>
      <c r="E216" s="32"/>
      <c r="F216" s="14"/>
      <c r="G216" s="14"/>
      <c r="H216" s="12"/>
      <c r="I216" s="12"/>
      <c r="J216" s="12"/>
      <c r="K216" s="12"/>
      <c r="L216" s="12"/>
      <c r="M216" s="12"/>
      <c r="N216" s="12"/>
      <c r="O216" s="12"/>
      <c r="P216" s="12"/>
      <c r="Q216" s="12"/>
      <c r="R216" s="12"/>
      <c r="S216" s="12"/>
      <c r="T216" s="12"/>
      <c r="U216" s="12"/>
      <c r="V216" s="12"/>
      <c r="W216" s="12"/>
      <c r="X216" s="12"/>
      <c r="Y216" s="12"/>
      <c r="Z216" s="13"/>
      <c r="AA216" s="13"/>
    </row>
    <row r="217" spans="1:27" ht="15.75" customHeight="1">
      <c r="A217" s="14"/>
      <c r="B217" s="31"/>
      <c r="C217" s="44"/>
      <c r="D217" s="44"/>
      <c r="E217" s="32"/>
      <c r="F217" s="14"/>
      <c r="G217" s="14"/>
      <c r="H217" s="12"/>
      <c r="I217" s="12"/>
      <c r="J217" s="12"/>
      <c r="K217" s="12"/>
      <c r="L217" s="12"/>
      <c r="M217" s="12"/>
      <c r="N217" s="12"/>
      <c r="O217" s="12"/>
      <c r="P217" s="12"/>
      <c r="Q217" s="12"/>
      <c r="R217" s="12"/>
      <c r="S217" s="12"/>
      <c r="T217" s="12"/>
      <c r="U217" s="12"/>
      <c r="V217" s="12"/>
      <c r="W217" s="12"/>
      <c r="X217" s="12"/>
      <c r="Y217" s="12"/>
      <c r="Z217" s="13"/>
      <c r="AA217" s="13"/>
    </row>
    <row r="218" spans="1:27" ht="15.75" customHeight="1">
      <c r="A218" s="14"/>
      <c r="B218" s="31"/>
      <c r="C218" s="44"/>
      <c r="D218" s="44"/>
      <c r="E218" s="32"/>
      <c r="F218" s="14"/>
      <c r="G218" s="14"/>
      <c r="H218" s="12"/>
      <c r="I218" s="12"/>
      <c r="J218" s="12"/>
      <c r="K218" s="12"/>
      <c r="L218" s="12"/>
      <c r="M218" s="12"/>
      <c r="N218" s="12"/>
      <c r="O218" s="12"/>
      <c r="P218" s="12"/>
      <c r="Q218" s="12"/>
      <c r="R218" s="12"/>
      <c r="S218" s="12"/>
      <c r="T218" s="12"/>
      <c r="U218" s="12"/>
      <c r="V218" s="12"/>
      <c r="W218" s="12"/>
      <c r="X218" s="12"/>
      <c r="Y218" s="12"/>
      <c r="Z218" s="13"/>
      <c r="AA218" s="13"/>
    </row>
    <row r="219" spans="1:27" ht="15.75" customHeight="1">
      <c r="A219" s="14"/>
      <c r="B219" s="31"/>
      <c r="C219" s="44"/>
      <c r="D219" s="44"/>
      <c r="E219" s="32"/>
      <c r="F219" s="14"/>
      <c r="G219" s="14"/>
      <c r="H219" s="12"/>
      <c r="I219" s="12"/>
      <c r="J219" s="12"/>
      <c r="K219" s="12"/>
      <c r="L219" s="12"/>
      <c r="M219" s="12"/>
      <c r="N219" s="12"/>
      <c r="O219" s="12"/>
      <c r="P219" s="12"/>
      <c r="Q219" s="12"/>
      <c r="R219" s="12"/>
      <c r="S219" s="12"/>
      <c r="T219" s="12"/>
      <c r="U219" s="12"/>
      <c r="V219" s="12"/>
      <c r="W219" s="12"/>
      <c r="X219" s="12"/>
      <c r="Y219" s="12"/>
      <c r="Z219" s="13"/>
      <c r="AA219" s="13"/>
    </row>
    <row r="220" spans="1:27" ht="15.75" customHeight="1">
      <c r="A220" s="14"/>
      <c r="B220" s="31"/>
      <c r="C220" s="44"/>
      <c r="D220" s="44"/>
      <c r="E220" s="32"/>
      <c r="F220" s="14"/>
      <c r="G220" s="14"/>
      <c r="H220" s="12"/>
      <c r="I220" s="12"/>
      <c r="J220" s="12"/>
      <c r="K220" s="12"/>
      <c r="L220" s="12"/>
      <c r="M220" s="12"/>
      <c r="N220" s="12"/>
      <c r="O220" s="12"/>
      <c r="P220" s="12"/>
      <c r="Q220" s="12"/>
      <c r="R220" s="12"/>
      <c r="S220" s="12"/>
      <c r="T220" s="12"/>
      <c r="U220" s="12"/>
      <c r="V220" s="12"/>
      <c r="W220" s="12"/>
      <c r="X220" s="12"/>
      <c r="Y220" s="12"/>
      <c r="Z220" s="13"/>
      <c r="AA220" s="13"/>
    </row>
    <row r="221" spans="1:27" ht="15.75" customHeight="1">
      <c r="A221" s="14"/>
      <c r="B221" s="31"/>
      <c r="C221" s="44"/>
      <c r="D221" s="44"/>
      <c r="E221" s="32"/>
      <c r="F221" s="14"/>
      <c r="G221" s="14"/>
      <c r="H221" s="12"/>
      <c r="I221" s="12"/>
      <c r="J221" s="12"/>
      <c r="K221" s="12"/>
      <c r="L221" s="12"/>
      <c r="M221" s="12"/>
      <c r="N221" s="12"/>
      <c r="O221" s="12"/>
      <c r="P221" s="12"/>
      <c r="Q221" s="12"/>
      <c r="R221" s="12"/>
      <c r="S221" s="12"/>
      <c r="T221" s="12"/>
      <c r="U221" s="12"/>
      <c r="V221" s="12"/>
      <c r="W221" s="12"/>
      <c r="X221" s="12"/>
      <c r="Y221" s="12"/>
      <c r="Z221" s="13"/>
      <c r="AA221" s="13"/>
    </row>
    <row r="222" spans="1:27" ht="15.75" customHeight="1">
      <c r="A222" s="14"/>
      <c r="B222" s="31"/>
      <c r="C222" s="44"/>
      <c r="D222" s="44"/>
      <c r="E222" s="32"/>
      <c r="F222" s="14"/>
      <c r="G222" s="14"/>
      <c r="H222" s="12"/>
      <c r="I222" s="12"/>
      <c r="J222" s="12"/>
      <c r="K222" s="12"/>
      <c r="L222" s="12"/>
      <c r="M222" s="12"/>
      <c r="N222" s="12"/>
      <c r="O222" s="12"/>
      <c r="P222" s="12"/>
      <c r="Q222" s="12"/>
      <c r="R222" s="12"/>
      <c r="S222" s="12"/>
      <c r="T222" s="12"/>
      <c r="U222" s="12"/>
      <c r="V222" s="12"/>
      <c r="W222" s="12"/>
      <c r="X222" s="12"/>
      <c r="Y222" s="12"/>
      <c r="Z222" s="13"/>
      <c r="AA222" s="13"/>
    </row>
    <row r="223" spans="1:27" ht="15.75" customHeight="1">
      <c r="A223" s="14"/>
      <c r="B223" s="31"/>
      <c r="C223" s="44"/>
      <c r="D223" s="44"/>
      <c r="E223" s="32"/>
      <c r="F223" s="14"/>
      <c r="G223" s="14"/>
      <c r="H223" s="12"/>
      <c r="I223" s="12"/>
      <c r="J223" s="12"/>
      <c r="K223" s="12"/>
      <c r="L223" s="12"/>
      <c r="M223" s="12"/>
      <c r="N223" s="12"/>
      <c r="O223" s="12"/>
      <c r="P223" s="12"/>
      <c r="Q223" s="12"/>
      <c r="R223" s="12"/>
      <c r="S223" s="12"/>
      <c r="T223" s="12"/>
      <c r="U223" s="12"/>
      <c r="V223" s="12"/>
      <c r="W223" s="12"/>
      <c r="X223" s="12"/>
      <c r="Y223" s="12"/>
      <c r="Z223" s="13"/>
      <c r="AA223" s="13"/>
    </row>
    <row r="224" spans="1:27" ht="15.75" customHeight="1">
      <c r="A224" s="14"/>
      <c r="B224" s="31"/>
      <c r="C224" s="44"/>
      <c r="D224" s="44"/>
      <c r="E224" s="32"/>
      <c r="F224" s="14"/>
      <c r="G224" s="14"/>
      <c r="H224" s="12"/>
      <c r="I224" s="12"/>
      <c r="J224" s="12"/>
      <c r="K224" s="12"/>
      <c r="L224" s="12"/>
      <c r="M224" s="12"/>
      <c r="N224" s="12"/>
      <c r="O224" s="12"/>
      <c r="P224" s="12"/>
      <c r="Q224" s="12"/>
      <c r="R224" s="12"/>
      <c r="S224" s="12"/>
      <c r="T224" s="12"/>
      <c r="U224" s="12"/>
      <c r="V224" s="12"/>
      <c r="W224" s="12"/>
      <c r="X224" s="12"/>
      <c r="Y224" s="12"/>
      <c r="Z224" s="13"/>
      <c r="AA224" s="13"/>
    </row>
    <row r="225" spans="1:27" ht="15.75" customHeight="1">
      <c r="A225" s="14"/>
      <c r="B225" s="31"/>
      <c r="C225" s="44"/>
      <c r="D225" s="44"/>
      <c r="E225" s="32"/>
      <c r="F225" s="14"/>
      <c r="G225" s="14"/>
      <c r="H225" s="12"/>
      <c r="I225" s="12"/>
      <c r="J225" s="12"/>
      <c r="K225" s="12"/>
      <c r="L225" s="12"/>
      <c r="M225" s="12"/>
      <c r="N225" s="12"/>
      <c r="O225" s="12"/>
      <c r="P225" s="12"/>
      <c r="Q225" s="12"/>
      <c r="R225" s="12"/>
      <c r="S225" s="12"/>
      <c r="T225" s="12"/>
      <c r="U225" s="12"/>
      <c r="V225" s="12"/>
      <c r="W225" s="12"/>
      <c r="X225" s="12"/>
      <c r="Y225" s="12"/>
      <c r="Z225" s="13"/>
      <c r="AA225" s="13"/>
    </row>
    <row r="226" spans="1:27" ht="15.75" customHeight="1">
      <c r="A226" s="14"/>
      <c r="B226" s="31"/>
      <c r="C226" s="44"/>
      <c r="D226" s="44"/>
      <c r="E226" s="32"/>
      <c r="F226" s="14"/>
      <c r="G226" s="14"/>
      <c r="H226" s="12"/>
      <c r="I226" s="12"/>
      <c r="J226" s="12"/>
      <c r="K226" s="12"/>
      <c r="L226" s="12"/>
      <c r="M226" s="12"/>
      <c r="N226" s="12"/>
      <c r="O226" s="12"/>
      <c r="P226" s="12"/>
      <c r="Q226" s="12"/>
      <c r="R226" s="12"/>
      <c r="S226" s="12"/>
      <c r="T226" s="12"/>
      <c r="U226" s="12"/>
      <c r="V226" s="12"/>
      <c r="W226" s="12"/>
      <c r="X226" s="12"/>
      <c r="Y226" s="12"/>
      <c r="Z226" s="13"/>
      <c r="AA226" s="13"/>
    </row>
    <row r="227" spans="1:27" ht="15.75" customHeight="1">
      <c r="A227" s="14"/>
      <c r="B227" s="31"/>
      <c r="C227" s="44"/>
      <c r="D227" s="44"/>
      <c r="E227" s="32"/>
      <c r="F227" s="14"/>
      <c r="G227" s="14"/>
      <c r="H227" s="12"/>
      <c r="I227" s="12"/>
      <c r="J227" s="12"/>
      <c r="K227" s="12"/>
      <c r="L227" s="12"/>
      <c r="M227" s="12"/>
      <c r="N227" s="12"/>
      <c r="O227" s="12"/>
      <c r="P227" s="12"/>
      <c r="Q227" s="12"/>
      <c r="R227" s="12"/>
      <c r="S227" s="12"/>
      <c r="T227" s="12"/>
      <c r="U227" s="12"/>
      <c r="V227" s="12"/>
      <c r="W227" s="12"/>
      <c r="X227" s="12"/>
      <c r="Y227" s="12"/>
      <c r="Z227" s="13"/>
      <c r="AA227" s="13"/>
    </row>
    <row r="228" spans="1:27" ht="15.75" customHeight="1">
      <c r="A228" s="14"/>
      <c r="B228" s="31"/>
      <c r="C228" s="44"/>
      <c r="D228" s="44"/>
      <c r="E228" s="32"/>
      <c r="F228" s="14"/>
      <c r="G228" s="14"/>
      <c r="H228" s="12"/>
      <c r="I228" s="12"/>
      <c r="J228" s="12"/>
      <c r="K228" s="12"/>
      <c r="L228" s="12"/>
      <c r="M228" s="12"/>
      <c r="N228" s="12"/>
      <c r="O228" s="12"/>
      <c r="P228" s="12"/>
      <c r="Q228" s="12"/>
      <c r="R228" s="12"/>
      <c r="S228" s="12"/>
      <c r="T228" s="12"/>
      <c r="U228" s="12"/>
      <c r="V228" s="12"/>
      <c r="W228" s="12"/>
      <c r="X228" s="12"/>
      <c r="Y228" s="12"/>
      <c r="Z228" s="13"/>
      <c r="AA228" s="13"/>
    </row>
    <row r="229" spans="1:27" ht="15.75" customHeight="1">
      <c r="A229" s="14"/>
      <c r="B229" s="31"/>
      <c r="C229" s="44"/>
      <c r="D229" s="44"/>
      <c r="E229" s="32"/>
      <c r="F229" s="14"/>
      <c r="G229" s="14"/>
      <c r="H229" s="12"/>
      <c r="I229" s="12"/>
      <c r="J229" s="12"/>
      <c r="K229" s="12"/>
      <c r="L229" s="12"/>
      <c r="M229" s="12"/>
      <c r="N229" s="12"/>
      <c r="O229" s="12"/>
      <c r="P229" s="12"/>
      <c r="Q229" s="12"/>
      <c r="R229" s="12"/>
      <c r="S229" s="12"/>
      <c r="T229" s="12"/>
      <c r="U229" s="12"/>
      <c r="V229" s="12"/>
      <c r="W229" s="12"/>
      <c r="X229" s="12"/>
      <c r="Y229" s="12"/>
      <c r="Z229" s="13"/>
      <c r="AA229" s="13"/>
    </row>
    <row r="230" spans="1:27" ht="15.75" customHeight="1">
      <c r="A230" s="14"/>
      <c r="B230" s="31"/>
      <c r="C230" s="44"/>
      <c r="D230" s="44"/>
      <c r="E230" s="32"/>
      <c r="F230" s="14"/>
      <c r="G230" s="14"/>
      <c r="H230" s="12"/>
      <c r="I230" s="12"/>
      <c r="J230" s="12"/>
      <c r="K230" s="12"/>
      <c r="L230" s="12"/>
      <c r="M230" s="12"/>
      <c r="N230" s="12"/>
      <c r="O230" s="12"/>
      <c r="P230" s="12"/>
      <c r="Q230" s="12"/>
      <c r="R230" s="12"/>
      <c r="S230" s="12"/>
      <c r="T230" s="12"/>
      <c r="U230" s="12"/>
      <c r="V230" s="12"/>
      <c r="W230" s="12"/>
      <c r="X230" s="12"/>
      <c r="Y230" s="12"/>
      <c r="Z230" s="13"/>
      <c r="AA230" s="13"/>
    </row>
    <row r="231" spans="1:27" ht="15.75" customHeight="1">
      <c r="A231" s="14"/>
      <c r="B231" s="31"/>
      <c r="C231" s="44"/>
      <c r="D231" s="44"/>
      <c r="E231" s="32"/>
      <c r="F231" s="14"/>
      <c r="G231" s="14"/>
      <c r="H231" s="12"/>
      <c r="I231" s="12"/>
      <c r="J231" s="12"/>
      <c r="K231" s="12"/>
      <c r="L231" s="12"/>
      <c r="M231" s="12"/>
      <c r="N231" s="12"/>
      <c r="O231" s="12"/>
      <c r="P231" s="12"/>
      <c r="Q231" s="12"/>
      <c r="R231" s="12"/>
      <c r="S231" s="12"/>
      <c r="T231" s="12"/>
      <c r="U231" s="12"/>
      <c r="V231" s="12"/>
      <c r="W231" s="12"/>
      <c r="X231" s="12"/>
      <c r="Y231" s="12"/>
      <c r="Z231" s="13"/>
      <c r="AA231" s="13"/>
    </row>
    <row r="232" spans="1:27" ht="15.75" customHeight="1">
      <c r="A232" s="14"/>
      <c r="B232" s="31"/>
      <c r="C232" s="44"/>
      <c r="D232" s="44"/>
      <c r="E232" s="32"/>
      <c r="F232" s="14"/>
      <c r="G232" s="14"/>
      <c r="H232" s="12"/>
      <c r="I232" s="12"/>
      <c r="J232" s="12"/>
      <c r="K232" s="12"/>
      <c r="L232" s="12"/>
      <c r="M232" s="12"/>
      <c r="N232" s="12"/>
      <c r="O232" s="12"/>
      <c r="P232" s="12"/>
      <c r="Q232" s="12"/>
      <c r="R232" s="12"/>
      <c r="S232" s="12"/>
      <c r="T232" s="12"/>
      <c r="U232" s="12"/>
      <c r="V232" s="12"/>
      <c r="W232" s="12"/>
      <c r="X232" s="12"/>
      <c r="Y232" s="12"/>
      <c r="Z232" s="13"/>
      <c r="AA232" s="13"/>
    </row>
    <row r="233" spans="1:27" ht="15.75" customHeight="1">
      <c r="A233" s="14"/>
      <c r="B233" s="31"/>
      <c r="C233" s="44"/>
      <c r="D233" s="44"/>
      <c r="E233" s="32"/>
      <c r="F233" s="14"/>
      <c r="G233" s="14"/>
      <c r="H233" s="12"/>
      <c r="I233" s="12"/>
      <c r="J233" s="12"/>
      <c r="K233" s="12"/>
      <c r="L233" s="12"/>
      <c r="M233" s="12"/>
      <c r="N233" s="12"/>
      <c r="O233" s="12"/>
      <c r="P233" s="12"/>
      <c r="Q233" s="12"/>
      <c r="R233" s="12"/>
      <c r="S233" s="12"/>
      <c r="T233" s="12"/>
      <c r="U233" s="12"/>
      <c r="V233" s="12"/>
      <c r="W233" s="12"/>
      <c r="X233" s="12"/>
      <c r="Y233" s="12"/>
      <c r="Z233" s="13"/>
      <c r="AA233" s="13"/>
    </row>
    <row r="234" spans="1:27" ht="15.75" customHeight="1">
      <c r="A234" s="14"/>
      <c r="B234" s="31"/>
      <c r="C234" s="44"/>
      <c r="D234" s="44"/>
      <c r="E234" s="32"/>
      <c r="F234" s="14"/>
      <c r="G234" s="14"/>
      <c r="H234" s="12"/>
      <c r="I234" s="12"/>
      <c r="J234" s="12"/>
      <c r="K234" s="12"/>
      <c r="L234" s="12"/>
      <c r="M234" s="12"/>
      <c r="N234" s="12"/>
      <c r="O234" s="12"/>
      <c r="P234" s="12"/>
      <c r="Q234" s="12"/>
      <c r="R234" s="12"/>
      <c r="S234" s="12"/>
      <c r="T234" s="12"/>
      <c r="U234" s="12"/>
      <c r="V234" s="12"/>
      <c r="W234" s="12"/>
      <c r="X234" s="12"/>
      <c r="Y234" s="12"/>
      <c r="Z234" s="13"/>
      <c r="AA234" s="13"/>
    </row>
    <row r="235" spans="1:27" ht="15.75" customHeight="1">
      <c r="A235" s="14"/>
      <c r="B235" s="31"/>
      <c r="C235" s="44"/>
      <c r="D235" s="44"/>
      <c r="E235" s="32"/>
      <c r="F235" s="14"/>
      <c r="G235" s="14"/>
      <c r="H235" s="12"/>
      <c r="I235" s="12"/>
      <c r="J235" s="12"/>
      <c r="K235" s="12"/>
      <c r="L235" s="12"/>
      <c r="M235" s="12"/>
      <c r="N235" s="12"/>
      <c r="O235" s="12"/>
      <c r="P235" s="12"/>
      <c r="Q235" s="12"/>
      <c r="R235" s="12"/>
      <c r="S235" s="12"/>
      <c r="T235" s="12"/>
      <c r="U235" s="12"/>
      <c r="V235" s="12"/>
      <c r="W235" s="12"/>
      <c r="X235" s="12"/>
      <c r="Y235" s="12"/>
      <c r="Z235" s="13"/>
      <c r="AA235" s="13"/>
    </row>
    <row r="236" spans="1:27" ht="15.75" customHeight="1">
      <c r="A236" s="14"/>
      <c r="B236" s="31"/>
      <c r="C236" s="44"/>
      <c r="D236" s="44"/>
      <c r="E236" s="32"/>
      <c r="F236" s="14"/>
      <c r="G236" s="14"/>
      <c r="H236" s="12"/>
      <c r="I236" s="12"/>
      <c r="J236" s="12"/>
      <c r="K236" s="12"/>
      <c r="L236" s="12"/>
      <c r="M236" s="12"/>
      <c r="N236" s="12"/>
      <c r="O236" s="12"/>
      <c r="P236" s="12"/>
      <c r="Q236" s="12"/>
      <c r="R236" s="12"/>
      <c r="S236" s="12"/>
      <c r="T236" s="12"/>
      <c r="U236" s="12"/>
      <c r="V236" s="12"/>
      <c r="W236" s="12"/>
      <c r="X236" s="12"/>
      <c r="Y236" s="12"/>
      <c r="Z236" s="13"/>
      <c r="AA236" s="13"/>
    </row>
    <row r="237" spans="1:27" ht="15.75" customHeight="1">
      <c r="A237" s="14"/>
      <c r="B237" s="31"/>
      <c r="C237" s="44"/>
      <c r="D237" s="44"/>
      <c r="E237" s="32"/>
      <c r="F237" s="14"/>
      <c r="G237" s="14"/>
      <c r="H237" s="12"/>
      <c r="I237" s="12"/>
      <c r="J237" s="12"/>
      <c r="K237" s="12"/>
      <c r="L237" s="12"/>
      <c r="M237" s="12"/>
      <c r="N237" s="12"/>
      <c r="O237" s="12"/>
      <c r="P237" s="12"/>
      <c r="Q237" s="12"/>
      <c r="R237" s="12"/>
      <c r="S237" s="12"/>
      <c r="T237" s="12"/>
      <c r="U237" s="12"/>
      <c r="V237" s="12"/>
      <c r="W237" s="12"/>
      <c r="X237" s="12"/>
      <c r="Y237" s="12"/>
      <c r="Z237" s="13"/>
      <c r="AA237" s="13"/>
    </row>
    <row r="238" spans="1:27" ht="15.75" customHeight="1">
      <c r="A238" s="14"/>
      <c r="B238" s="31"/>
      <c r="C238" s="44"/>
      <c r="D238" s="44"/>
      <c r="E238" s="32"/>
      <c r="F238" s="14"/>
      <c r="G238" s="14"/>
      <c r="H238" s="12"/>
      <c r="I238" s="12"/>
      <c r="J238" s="12"/>
      <c r="K238" s="12"/>
      <c r="L238" s="12"/>
      <c r="M238" s="12"/>
      <c r="N238" s="12"/>
      <c r="O238" s="12"/>
      <c r="P238" s="12"/>
      <c r="Q238" s="12"/>
      <c r="R238" s="12"/>
      <c r="S238" s="12"/>
      <c r="T238" s="12"/>
      <c r="U238" s="12"/>
      <c r="V238" s="12"/>
      <c r="W238" s="12"/>
      <c r="X238" s="12"/>
      <c r="Y238" s="12"/>
      <c r="Z238" s="13"/>
      <c r="AA238" s="13"/>
    </row>
    <row r="239" spans="1:27" ht="15.75" customHeight="1">
      <c r="A239" s="14"/>
      <c r="B239" s="31"/>
      <c r="C239" s="44"/>
      <c r="D239" s="44"/>
      <c r="E239" s="32"/>
      <c r="F239" s="14"/>
      <c r="G239" s="14"/>
      <c r="H239" s="12"/>
      <c r="I239" s="12"/>
      <c r="J239" s="12"/>
      <c r="K239" s="12"/>
      <c r="L239" s="12"/>
      <c r="M239" s="12"/>
      <c r="N239" s="12"/>
      <c r="O239" s="12"/>
      <c r="P239" s="12"/>
      <c r="Q239" s="12"/>
      <c r="R239" s="12"/>
      <c r="S239" s="12"/>
      <c r="T239" s="12"/>
      <c r="U239" s="12"/>
      <c r="V239" s="12"/>
      <c r="W239" s="12"/>
      <c r="X239" s="12"/>
      <c r="Y239" s="12"/>
      <c r="Z239" s="13"/>
      <c r="AA239" s="13"/>
    </row>
    <row r="240" spans="1:27" ht="15.75" customHeight="1">
      <c r="A240" s="14"/>
      <c r="B240" s="31"/>
      <c r="C240" s="44"/>
      <c r="D240" s="44"/>
      <c r="E240" s="32"/>
      <c r="F240" s="14"/>
      <c r="G240" s="14"/>
      <c r="H240" s="12"/>
      <c r="I240" s="12"/>
      <c r="J240" s="12"/>
      <c r="K240" s="12"/>
      <c r="L240" s="12"/>
      <c r="M240" s="12"/>
      <c r="N240" s="12"/>
      <c r="O240" s="12"/>
      <c r="P240" s="12"/>
      <c r="Q240" s="12"/>
      <c r="R240" s="12"/>
      <c r="S240" s="12"/>
      <c r="T240" s="12"/>
      <c r="U240" s="12"/>
      <c r="V240" s="12"/>
      <c r="W240" s="12"/>
      <c r="X240" s="12"/>
      <c r="Y240" s="12"/>
      <c r="Z240" s="13"/>
      <c r="AA240" s="13"/>
    </row>
    <row r="241" spans="1:27" ht="15.75" customHeight="1">
      <c r="A241" s="14"/>
      <c r="B241" s="31"/>
      <c r="C241" s="44"/>
      <c r="D241" s="44"/>
      <c r="E241" s="32"/>
      <c r="F241" s="14"/>
      <c r="G241" s="14"/>
      <c r="H241" s="12"/>
      <c r="I241" s="12"/>
      <c r="J241" s="12"/>
      <c r="K241" s="12"/>
      <c r="L241" s="12"/>
      <c r="M241" s="12"/>
      <c r="N241" s="12"/>
      <c r="O241" s="12"/>
      <c r="P241" s="12"/>
      <c r="Q241" s="12"/>
      <c r="R241" s="12"/>
      <c r="S241" s="12"/>
      <c r="T241" s="12"/>
      <c r="U241" s="12"/>
      <c r="V241" s="12"/>
      <c r="W241" s="12"/>
      <c r="X241" s="12"/>
      <c r="Y241" s="12"/>
      <c r="Z241" s="13"/>
      <c r="AA241" s="13"/>
    </row>
    <row r="242" spans="1:27" ht="15.75" customHeight="1">
      <c r="A242" s="14"/>
      <c r="B242" s="31"/>
      <c r="C242" s="44"/>
      <c r="D242" s="44"/>
      <c r="E242" s="32"/>
      <c r="F242" s="14"/>
      <c r="G242" s="14"/>
      <c r="H242" s="12"/>
      <c r="I242" s="12"/>
      <c r="J242" s="12"/>
      <c r="K242" s="12"/>
      <c r="L242" s="12"/>
      <c r="M242" s="12"/>
      <c r="N242" s="12"/>
      <c r="O242" s="12"/>
      <c r="P242" s="12"/>
      <c r="Q242" s="12"/>
      <c r="R242" s="12"/>
      <c r="S242" s="12"/>
      <c r="T242" s="12"/>
      <c r="U242" s="12"/>
      <c r="V242" s="12"/>
      <c r="W242" s="12"/>
      <c r="X242" s="12"/>
      <c r="Y242" s="12"/>
      <c r="Z242" s="13"/>
      <c r="AA242" s="13"/>
    </row>
    <row r="243" spans="1:27" ht="15.75" customHeight="1">
      <c r="A243" s="14"/>
      <c r="B243" s="31"/>
      <c r="C243" s="44"/>
      <c r="D243" s="44"/>
      <c r="E243" s="32"/>
      <c r="F243" s="14"/>
      <c r="G243" s="14"/>
      <c r="H243" s="12"/>
      <c r="I243" s="12"/>
      <c r="J243" s="12"/>
      <c r="K243" s="12"/>
      <c r="L243" s="12"/>
      <c r="M243" s="12"/>
      <c r="N243" s="12"/>
      <c r="O243" s="12"/>
      <c r="P243" s="12"/>
      <c r="Q243" s="12"/>
      <c r="R243" s="12"/>
      <c r="S243" s="12"/>
      <c r="T243" s="12"/>
      <c r="U243" s="12"/>
      <c r="V243" s="12"/>
      <c r="W243" s="12"/>
      <c r="X243" s="12"/>
      <c r="Y243" s="12"/>
      <c r="Z243" s="13"/>
      <c r="AA243" s="13"/>
    </row>
    <row r="244" spans="1:27" ht="15.75" customHeight="1">
      <c r="A244" s="14"/>
      <c r="B244" s="31"/>
      <c r="C244" s="44"/>
      <c r="D244" s="44"/>
      <c r="E244" s="32"/>
      <c r="F244" s="14"/>
      <c r="G244" s="14"/>
      <c r="H244" s="12"/>
      <c r="I244" s="12"/>
      <c r="J244" s="12"/>
      <c r="K244" s="12"/>
      <c r="L244" s="12"/>
      <c r="M244" s="12"/>
      <c r="N244" s="12"/>
      <c r="O244" s="12"/>
      <c r="P244" s="12"/>
      <c r="Q244" s="12"/>
      <c r="R244" s="12"/>
      <c r="S244" s="12"/>
      <c r="T244" s="12"/>
      <c r="U244" s="12"/>
      <c r="V244" s="12"/>
      <c r="W244" s="12"/>
      <c r="X244" s="12"/>
      <c r="Y244" s="12"/>
      <c r="Z244" s="13"/>
      <c r="AA244" s="13"/>
    </row>
    <row r="245" spans="1:27" ht="15.75" customHeight="1">
      <c r="A245" s="14"/>
      <c r="B245" s="31"/>
      <c r="C245" s="44"/>
      <c r="D245" s="44"/>
      <c r="E245" s="32"/>
      <c r="F245" s="14"/>
      <c r="G245" s="14"/>
      <c r="H245" s="12"/>
      <c r="I245" s="12"/>
      <c r="J245" s="12"/>
      <c r="K245" s="12"/>
      <c r="L245" s="12"/>
      <c r="M245" s="12"/>
      <c r="N245" s="12"/>
      <c r="O245" s="12"/>
      <c r="P245" s="12"/>
      <c r="Q245" s="12"/>
      <c r="R245" s="12"/>
      <c r="S245" s="12"/>
      <c r="T245" s="12"/>
      <c r="U245" s="12"/>
      <c r="V245" s="12"/>
      <c r="W245" s="12"/>
      <c r="X245" s="12"/>
      <c r="Y245" s="12"/>
      <c r="Z245" s="13"/>
      <c r="AA245" s="13"/>
    </row>
    <row r="246" spans="1:27" ht="15.75" customHeight="1">
      <c r="A246" s="14"/>
      <c r="B246" s="31"/>
      <c r="C246" s="44"/>
      <c r="D246" s="44"/>
      <c r="E246" s="32"/>
      <c r="F246" s="14"/>
      <c r="G246" s="14"/>
      <c r="H246" s="12"/>
      <c r="I246" s="12"/>
      <c r="J246" s="12"/>
      <c r="K246" s="12"/>
      <c r="L246" s="12"/>
      <c r="M246" s="12"/>
      <c r="N246" s="12"/>
      <c r="O246" s="12"/>
      <c r="P246" s="12"/>
      <c r="Q246" s="12"/>
      <c r="R246" s="12"/>
      <c r="S246" s="12"/>
      <c r="T246" s="12"/>
      <c r="U246" s="12"/>
      <c r="V246" s="12"/>
      <c r="W246" s="12"/>
      <c r="X246" s="12"/>
      <c r="Y246" s="12"/>
      <c r="Z246" s="13"/>
      <c r="AA246" s="13"/>
    </row>
    <row r="247" spans="1:27" ht="15.75" customHeight="1">
      <c r="A247" s="14"/>
      <c r="B247" s="31"/>
      <c r="C247" s="44"/>
      <c r="D247" s="44"/>
      <c r="E247" s="32"/>
      <c r="F247" s="14"/>
      <c r="G247" s="14"/>
      <c r="H247" s="12"/>
      <c r="I247" s="12"/>
      <c r="J247" s="12"/>
      <c r="K247" s="12"/>
      <c r="L247" s="12"/>
      <c r="M247" s="12"/>
      <c r="N247" s="12"/>
      <c r="O247" s="12"/>
      <c r="P247" s="12"/>
      <c r="Q247" s="12"/>
      <c r="R247" s="12"/>
      <c r="S247" s="12"/>
      <c r="T247" s="12"/>
      <c r="U247" s="12"/>
      <c r="V247" s="12"/>
      <c r="W247" s="12"/>
      <c r="X247" s="12"/>
      <c r="Y247" s="12"/>
      <c r="Z247" s="13"/>
      <c r="AA247" s="13"/>
    </row>
    <row r="248" spans="1:27" ht="15.75" customHeight="1">
      <c r="A248" s="14"/>
      <c r="B248" s="31"/>
      <c r="C248" s="44"/>
      <c r="D248" s="44"/>
      <c r="E248" s="32"/>
      <c r="F248" s="14"/>
      <c r="G248" s="14"/>
      <c r="H248" s="12"/>
      <c r="I248" s="12"/>
      <c r="J248" s="12"/>
      <c r="K248" s="12"/>
      <c r="L248" s="12"/>
      <c r="M248" s="12"/>
      <c r="N248" s="12"/>
      <c r="O248" s="12"/>
      <c r="P248" s="12"/>
      <c r="Q248" s="12"/>
      <c r="R248" s="12"/>
      <c r="S248" s="12"/>
      <c r="T248" s="12"/>
      <c r="U248" s="12"/>
      <c r="V248" s="12"/>
      <c r="W248" s="12"/>
      <c r="X248" s="12"/>
      <c r="Y248" s="12"/>
      <c r="Z248" s="13"/>
      <c r="AA248" s="13"/>
    </row>
    <row r="249" spans="1:27" ht="15.75" customHeight="1">
      <c r="A249" s="14"/>
      <c r="B249" s="31"/>
      <c r="C249" s="44"/>
      <c r="D249" s="44"/>
      <c r="E249" s="32"/>
      <c r="F249" s="14"/>
      <c r="G249" s="14"/>
      <c r="H249" s="12"/>
      <c r="I249" s="12"/>
      <c r="J249" s="12"/>
      <c r="K249" s="12"/>
      <c r="L249" s="12"/>
      <c r="M249" s="12"/>
      <c r="N249" s="12"/>
      <c r="O249" s="12"/>
      <c r="P249" s="12"/>
      <c r="Q249" s="12"/>
      <c r="R249" s="12"/>
      <c r="S249" s="12"/>
      <c r="T249" s="12"/>
      <c r="U249" s="12"/>
      <c r="V249" s="12"/>
      <c r="W249" s="12"/>
      <c r="X249" s="12"/>
      <c r="Y249" s="12"/>
      <c r="Z249" s="13"/>
      <c r="AA249" s="13"/>
    </row>
    <row r="250" spans="1:27" ht="15.75" customHeight="1">
      <c r="A250" s="14"/>
      <c r="B250" s="31"/>
      <c r="C250" s="44"/>
      <c r="D250" s="44"/>
      <c r="E250" s="32"/>
      <c r="F250" s="14"/>
      <c r="G250" s="14"/>
      <c r="H250" s="12"/>
      <c r="I250" s="12"/>
      <c r="J250" s="12"/>
      <c r="K250" s="12"/>
      <c r="L250" s="12"/>
      <c r="M250" s="12"/>
      <c r="N250" s="12"/>
      <c r="O250" s="12"/>
      <c r="P250" s="12"/>
      <c r="Q250" s="12"/>
      <c r="R250" s="12"/>
      <c r="S250" s="12"/>
      <c r="T250" s="12"/>
      <c r="U250" s="12"/>
      <c r="V250" s="12"/>
      <c r="W250" s="12"/>
      <c r="X250" s="12"/>
      <c r="Y250" s="12"/>
      <c r="Z250" s="13"/>
      <c r="AA250" s="13"/>
    </row>
    <row r="251" spans="1:27" ht="15.75" customHeight="1">
      <c r="A251" s="14"/>
      <c r="B251" s="31"/>
      <c r="C251" s="44"/>
      <c r="D251" s="44"/>
      <c r="E251" s="32"/>
      <c r="F251" s="14"/>
      <c r="G251" s="14"/>
      <c r="H251" s="12"/>
      <c r="I251" s="12"/>
      <c r="J251" s="12"/>
      <c r="K251" s="12"/>
      <c r="L251" s="12"/>
      <c r="M251" s="12"/>
      <c r="N251" s="12"/>
      <c r="O251" s="12"/>
      <c r="P251" s="12"/>
      <c r="Q251" s="12"/>
      <c r="R251" s="12"/>
      <c r="S251" s="12"/>
      <c r="T251" s="12"/>
      <c r="U251" s="12"/>
      <c r="V251" s="12"/>
      <c r="W251" s="12"/>
      <c r="X251" s="12"/>
      <c r="Y251" s="12"/>
      <c r="Z251" s="13"/>
      <c r="AA251" s="13"/>
    </row>
    <row r="252" spans="1:27" ht="15.75" customHeight="1">
      <c r="A252" s="14"/>
      <c r="B252" s="31"/>
      <c r="C252" s="44"/>
      <c r="D252" s="44"/>
      <c r="E252" s="32"/>
      <c r="F252" s="14"/>
      <c r="G252" s="14"/>
      <c r="H252" s="12"/>
      <c r="I252" s="12"/>
      <c r="J252" s="12"/>
      <c r="K252" s="12"/>
      <c r="L252" s="12"/>
      <c r="M252" s="12"/>
      <c r="N252" s="12"/>
      <c r="O252" s="12"/>
      <c r="P252" s="12"/>
      <c r="Q252" s="12"/>
      <c r="R252" s="12"/>
      <c r="S252" s="12"/>
      <c r="T252" s="12"/>
      <c r="U252" s="12"/>
      <c r="V252" s="12"/>
      <c r="W252" s="12"/>
      <c r="X252" s="12"/>
      <c r="Y252" s="12"/>
      <c r="Z252" s="13"/>
      <c r="AA252" s="13"/>
    </row>
    <row r="253" spans="1:27" ht="15.75" customHeight="1">
      <c r="A253" s="14"/>
      <c r="B253" s="31"/>
      <c r="C253" s="44"/>
      <c r="D253" s="44"/>
      <c r="E253" s="32"/>
      <c r="F253" s="14"/>
      <c r="G253" s="14"/>
      <c r="H253" s="12"/>
      <c r="I253" s="12"/>
      <c r="J253" s="12"/>
      <c r="K253" s="12"/>
      <c r="L253" s="12"/>
      <c r="M253" s="12"/>
      <c r="N253" s="12"/>
      <c r="O253" s="12"/>
      <c r="P253" s="12"/>
      <c r="Q253" s="12"/>
      <c r="R253" s="12"/>
      <c r="S253" s="12"/>
      <c r="T253" s="12"/>
      <c r="U253" s="12"/>
      <c r="V253" s="12"/>
      <c r="W253" s="12"/>
      <c r="X253" s="12"/>
      <c r="Y253" s="12"/>
      <c r="Z253" s="13"/>
      <c r="AA253" s="13"/>
    </row>
    <row r="254" spans="1:27" ht="15.75" customHeight="1">
      <c r="A254" s="14"/>
      <c r="B254" s="31"/>
      <c r="C254" s="44"/>
      <c r="D254" s="44"/>
      <c r="E254" s="32"/>
      <c r="F254" s="14"/>
      <c r="G254" s="14"/>
      <c r="H254" s="12"/>
      <c r="I254" s="12"/>
      <c r="J254" s="12"/>
      <c r="K254" s="12"/>
      <c r="L254" s="12"/>
      <c r="M254" s="12"/>
      <c r="N254" s="12"/>
      <c r="O254" s="12"/>
      <c r="P254" s="12"/>
      <c r="Q254" s="12"/>
      <c r="R254" s="12"/>
      <c r="S254" s="12"/>
      <c r="T254" s="12"/>
      <c r="U254" s="12"/>
      <c r="V254" s="12"/>
      <c r="W254" s="12"/>
      <c r="X254" s="12"/>
      <c r="Y254" s="12"/>
      <c r="Z254" s="13"/>
      <c r="AA254" s="13"/>
    </row>
    <row r="255" spans="1:27" ht="15.75" customHeight="1">
      <c r="A255" s="14"/>
      <c r="B255" s="31"/>
      <c r="C255" s="44"/>
      <c r="D255" s="44"/>
      <c r="E255" s="32"/>
      <c r="F255" s="14"/>
      <c r="G255" s="14"/>
      <c r="H255" s="12"/>
      <c r="I255" s="12"/>
      <c r="J255" s="12"/>
      <c r="K255" s="12"/>
      <c r="L255" s="12"/>
      <c r="M255" s="12"/>
      <c r="N255" s="12"/>
      <c r="O255" s="12"/>
      <c r="P255" s="12"/>
      <c r="Q255" s="12"/>
      <c r="R255" s="12"/>
      <c r="S255" s="12"/>
      <c r="T255" s="12"/>
      <c r="U255" s="12"/>
      <c r="V255" s="12"/>
      <c r="W255" s="12"/>
      <c r="X255" s="12"/>
      <c r="Y255" s="12"/>
      <c r="Z255" s="13"/>
      <c r="AA255" s="13"/>
    </row>
    <row r="256" spans="1:27" ht="15.75" customHeight="1">
      <c r="A256" s="14"/>
      <c r="B256" s="31"/>
      <c r="C256" s="44"/>
      <c r="D256" s="44"/>
      <c r="E256" s="32"/>
      <c r="F256" s="14"/>
      <c r="G256" s="14"/>
      <c r="H256" s="12"/>
      <c r="I256" s="12"/>
      <c r="J256" s="12"/>
      <c r="K256" s="12"/>
      <c r="L256" s="12"/>
      <c r="M256" s="12"/>
      <c r="N256" s="12"/>
      <c r="O256" s="12"/>
      <c r="P256" s="12"/>
      <c r="Q256" s="12"/>
      <c r="R256" s="12"/>
      <c r="S256" s="12"/>
      <c r="T256" s="12"/>
      <c r="U256" s="12"/>
      <c r="V256" s="12"/>
      <c r="W256" s="12"/>
      <c r="X256" s="12"/>
      <c r="Y256" s="12"/>
      <c r="Z256" s="13"/>
      <c r="AA256" s="13"/>
    </row>
    <row r="257" spans="1:27" ht="15.75" customHeight="1">
      <c r="A257" s="14"/>
      <c r="B257" s="31"/>
      <c r="C257" s="44"/>
      <c r="D257" s="44"/>
      <c r="E257" s="32"/>
      <c r="F257" s="14"/>
      <c r="G257" s="14"/>
      <c r="H257" s="12"/>
      <c r="I257" s="12"/>
      <c r="J257" s="12"/>
      <c r="K257" s="12"/>
      <c r="L257" s="12"/>
      <c r="M257" s="12"/>
      <c r="N257" s="12"/>
      <c r="O257" s="12"/>
      <c r="P257" s="12"/>
      <c r="Q257" s="12"/>
      <c r="R257" s="12"/>
      <c r="S257" s="12"/>
      <c r="T257" s="12"/>
      <c r="U257" s="12"/>
      <c r="V257" s="12"/>
      <c r="W257" s="12"/>
      <c r="X257" s="12"/>
      <c r="Y257" s="12"/>
      <c r="Z257" s="13"/>
      <c r="AA257" s="13"/>
    </row>
    <row r="258" spans="1:27" ht="15.75" customHeight="1">
      <c r="A258" s="14"/>
      <c r="B258" s="31"/>
      <c r="C258" s="44"/>
      <c r="D258" s="44"/>
      <c r="E258" s="32"/>
      <c r="F258" s="14"/>
      <c r="G258" s="14"/>
      <c r="H258" s="12"/>
      <c r="I258" s="12"/>
      <c r="J258" s="12"/>
      <c r="K258" s="12"/>
      <c r="L258" s="12"/>
      <c r="M258" s="12"/>
      <c r="N258" s="12"/>
      <c r="O258" s="12"/>
      <c r="P258" s="12"/>
      <c r="Q258" s="12"/>
      <c r="R258" s="12"/>
      <c r="S258" s="12"/>
      <c r="T258" s="12"/>
      <c r="U258" s="12"/>
      <c r="V258" s="12"/>
      <c r="W258" s="12"/>
      <c r="X258" s="12"/>
      <c r="Y258" s="12"/>
      <c r="Z258" s="13"/>
      <c r="AA258" s="13"/>
    </row>
    <row r="259" spans="1:27" ht="15.75" customHeight="1">
      <c r="A259" s="14"/>
      <c r="B259" s="31"/>
      <c r="C259" s="44"/>
      <c r="D259" s="44"/>
      <c r="E259" s="32"/>
      <c r="F259" s="14"/>
      <c r="G259" s="14"/>
      <c r="H259" s="12"/>
      <c r="I259" s="12"/>
      <c r="J259" s="12"/>
      <c r="K259" s="12"/>
      <c r="L259" s="12"/>
      <c r="M259" s="12"/>
      <c r="N259" s="12"/>
      <c r="O259" s="12"/>
      <c r="P259" s="12"/>
      <c r="Q259" s="12"/>
      <c r="R259" s="12"/>
      <c r="S259" s="12"/>
      <c r="T259" s="12"/>
      <c r="U259" s="12"/>
      <c r="V259" s="12"/>
      <c r="W259" s="12"/>
      <c r="X259" s="12"/>
      <c r="Y259" s="12"/>
      <c r="Z259" s="13"/>
      <c r="AA259" s="13"/>
    </row>
    <row r="260" spans="1:27" ht="15.75" customHeight="1">
      <c r="A260" s="14"/>
      <c r="B260" s="31"/>
      <c r="C260" s="44"/>
      <c r="D260" s="44"/>
      <c r="E260" s="32"/>
      <c r="F260" s="14"/>
      <c r="G260" s="14"/>
      <c r="H260" s="12"/>
      <c r="I260" s="12"/>
      <c r="J260" s="12"/>
      <c r="K260" s="12"/>
      <c r="L260" s="12"/>
      <c r="M260" s="12"/>
      <c r="N260" s="12"/>
      <c r="O260" s="12"/>
      <c r="P260" s="12"/>
      <c r="Q260" s="12"/>
      <c r="R260" s="12"/>
      <c r="S260" s="12"/>
      <c r="T260" s="12"/>
      <c r="U260" s="12"/>
      <c r="V260" s="12"/>
      <c r="W260" s="12"/>
      <c r="X260" s="12"/>
      <c r="Y260" s="12"/>
      <c r="Z260" s="13"/>
      <c r="AA260" s="13"/>
    </row>
    <row r="261" spans="1:27" ht="15.75" customHeight="1">
      <c r="A261" s="14"/>
      <c r="B261" s="31"/>
      <c r="C261" s="44"/>
      <c r="D261" s="44"/>
      <c r="E261" s="32"/>
      <c r="F261" s="14"/>
      <c r="G261" s="14"/>
      <c r="H261" s="12"/>
      <c r="I261" s="12"/>
      <c r="J261" s="12"/>
      <c r="K261" s="12"/>
      <c r="L261" s="12"/>
      <c r="M261" s="12"/>
      <c r="N261" s="12"/>
      <c r="O261" s="12"/>
      <c r="P261" s="12"/>
      <c r="Q261" s="12"/>
      <c r="R261" s="12"/>
      <c r="S261" s="12"/>
      <c r="T261" s="12"/>
      <c r="U261" s="12"/>
      <c r="V261" s="12"/>
      <c r="W261" s="12"/>
      <c r="X261" s="12"/>
      <c r="Y261" s="12"/>
      <c r="Z261" s="13"/>
      <c r="AA261" s="13"/>
    </row>
    <row r="262" spans="1:27" ht="15.75" customHeight="1">
      <c r="A262" s="14"/>
      <c r="B262" s="31"/>
      <c r="C262" s="44"/>
      <c r="D262" s="44"/>
      <c r="E262" s="32"/>
      <c r="F262" s="14"/>
      <c r="G262" s="14"/>
      <c r="H262" s="12"/>
      <c r="I262" s="12"/>
      <c r="J262" s="12"/>
      <c r="K262" s="12"/>
      <c r="L262" s="12"/>
      <c r="M262" s="12"/>
      <c r="N262" s="12"/>
      <c r="O262" s="12"/>
      <c r="P262" s="12"/>
      <c r="Q262" s="12"/>
      <c r="R262" s="12"/>
      <c r="S262" s="12"/>
      <c r="T262" s="12"/>
      <c r="U262" s="12"/>
      <c r="V262" s="12"/>
      <c r="W262" s="12"/>
      <c r="X262" s="12"/>
      <c r="Y262" s="12"/>
      <c r="Z262" s="13"/>
      <c r="AA262" s="13"/>
    </row>
    <row r="263" spans="1:27" ht="15.75" customHeight="1">
      <c r="A263" s="14"/>
      <c r="B263" s="31"/>
      <c r="C263" s="44"/>
      <c r="D263" s="44"/>
      <c r="E263" s="32"/>
      <c r="F263" s="14"/>
      <c r="G263" s="14"/>
      <c r="H263" s="12"/>
      <c r="I263" s="12"/>
      <c r="J263" s="12"/>
      <c r="K263" s="12"/>
      <c r="L263" s="12"/>
      <c r="M263" s="12"/>
      <c r="N263" s="12"/>
      <c r="O263" s="12"/>
      <c r="P263" s="12"/>
      <c r="Q263" s="12"/>
      <c r="R263" s="12"/>
      <c r="S263" s="12"/>
      <c r="T263" s="12"/>
      <c r="U263" s="12"/>
      <c r="V263" s="12"/>
      <c r="W263" s="12"/>
      <c r="X263" s="12"/>
      <c r="Y263" s="12"/>
      <c r="Z263" s="13"/>
      <c r="AA263" s="13"/>
    </row>
    <row r="264" spans="1:27" ht="15.75" customHeight="1">
      <c r="A264" s="14"/>
      <c r="B264" s="31"/>
      <c r="C264" s="44"/>
      <c r="D264" s="44"/>
      <c r="E264" s="32"/>
      <c r="F264" s="14"/>
      <c r="G264" s="14"/>
      <c r="H264" s="12"/>
      <c r="I264" s="12"/>
      <c r="J264" s="12"/>
      <c r="K264" s="12"/>
      <c r="L264" s="12"/>
      <c r="M264" s="12"/>
      <c r="N264" s="12"/>
      <c r="O264" s="12"/>
      <c r="P264" s="12"/>
      <c r="Q264" s="12"/>
      <c r="R264" s="12"/>
      <c r="S264" s="12"/>
      <c r="T264" s="12"/>
      <c r="U264" s="12"/>
      <c r="V264" s="12"/>
      <c r="W264" s="12"/>
      <c r="X264" s="12"/>
      <c r="Y264" s="12"/>
      <c r="Z264" s="13"/>
      <c r="AA264" s="13"/>
    </row>
    <row r="265" spans="1:27" ht="15.75" customHeight="1">
      <c r="A265" s="14"/>
      <c r="B265" s="31"/>
      <c r="C265" s="44"/>
      <c r="D265" s="44"/>
      <c r="E265" s="32"/>
      <c r="F265" s="14"/>
      <c r="G265" s="14"/>
      <c r="H265" s="12"/>
      <c r="I265" s="12"/>
      <c r="J265" s="12"/>
      <c r="K265" s="12"/>
      <c r="L265" s="12"/>
      <c r="M265" s="12"/>
      <c r="N265" s="12"/>
      <c r="O265" s="12"/>
      <c r="P265" s="12"/>
      <c r="Q265" s="12"/>
      <c r="R265" s="12"/>
      <c r="S265" s="12"/>
      <c r="T265" s="12"/>
      <c r="U265" s="12"/>
      <c r="V265" s="12"/>
      <c r="W265" s="12"/>
      <c r="X265" s="12"/>
      <c r="Y265" s="12"/>
      <c r="Z265" s="13"/>
      <c r="AA265" s="13"/>
    </row>
    <row r="266" spans="1:27" ht="15.75" customHeight="1">
      <c r="A266" s="14"/>
      <c r="B266" s="31"/>
      <c r="C266" s="44"/>
      <c r="D266" s="44"/>
      <c r="E266" s="32"/>
      <c r="F266" s="14"/>
      <c r="G266" s="14"/>
      <c r="H266" s="12"/>
      <c r="I266" s="12"/>
      <c r="J266" s="12"/>
      <c r="K266" s="12"/>
      <c r="L266" s="12"/>
      <c r="M266" s="12"/>
      <c r="N266" s="12"/>
      <c r="O266" s="12"/>
      <c r="P266" s="12"/>
      <c r="Q266" s="12"/>
      <c r="R266" s="12"/>
      <c r="S266" s="12"/>
      <c r="T266" s="12"/>
      <c r="U266" s="12"/>
      <c r="V266" s="12"/>
      <c r="W266" s="12"/>
      <c r="X266" s="12"/>
      <c r="Y266" s="12"/>
      <c r="Z266" s="13"/>
      <c r="AA266" s="13"/>
    </row>
    <row r="267" spans="1:27" ht="15.75" customHeight="1">
      <c r="A267" s="14"/>
      <c r="B267" s="31"/>
      <c r="C267" s="44"/>
      <c r="D267" s="44"/>
      <c r="E267" s="32"/>
      <c r="F267" s="14"/>
      <c r="G267" s="14"/>
      <c r="H267" s="12"/>
      <c r="I267" s="12"/>
      <c r="J267" s="12"/>
      <c r="K267" s="12"/>
      <c r="L267" s="12"/>
      <c r="M267" s="12"/>
      <c r="N267" s="12"/>
      <c r="O267" s="12"/>
      <c r="P267" s="12"/>
      <c r="Q267" s="12"/>
      <c r="R267" s="12"/>
      <c r="S267" s="12"/>
      <c r="T267" s="12"/>
      <c r="U267" s="12"/>
      <c r="V267" s="12"/>
      <c r="W267" s="12"/>
      <c r="X267" s="12"/>
      <c r="Y267" s="12"/>
      <c r="Z267" s="13"/>
      <c r="AA267" s="13"/>
    </row>
    <row r="268" spans="1:27" ht="15.75" customHeight="1">
      <c r="A268" s="14"/>
      <c r="B268" s="31"/>
      <c r="C268" s="44"/>
      <c r="D268" s="44"/>
      <c r="E268" s="32"/>
      <c r="F268" s="14"/>
      <c r="G268" s="14"/>
      <c r="H268" s="12"/>
      <c r="I268" s="12"/>
      <c r="J268" s="12"/>
      <c r="K268" s="12"/>
      <c r="L268" s="12"/>
      <c r="M268" s="12"/>
      <c r="N268" s="12"/>
      <c r="O268" s="12"/>
      <c r="P268" s="12"/>
      <c r="Q268" s="12"/>
      <c r="R268" s="12"/>
      <c r="S268" s="12"/>
      <c r="T268" s="12"/>
      <c r="U268" s="12"/>
      <c r="V268" s="12"/>
      <c r="W268" s="12"/>
      <c r="X268" s="12"/>
      <c r="Y268" s="12"/>
      <c r="Z268" s="13"/>
      <c r="AA268" s="13"/>
    </row>
    <row r="269" spans="1:27" ht="15.75" customHeight="1">
      <c r="A269" s="14"/>
      <c r="B269" s="31"/>
      <c r="C269" s="44"/>
      <c r="D269" s="44"/>
      <c r="E269" s="32"/>
      <c r="F269" s="14"/>
      <c r="G269" s="14"/>
      <c r="H269" s="12"/>
      <c r="I269" s="12"/>
      <c r="J269" s="12"/>
      <c r="K269" s="12"/>
      <c r="L269" s="12"/>
      <c r="M269" s="12"/>
      <c r="N269" s="12"/>
      <c r="O269" s="12"/>
      <c r="P269" s="12"/>
      <c r="Q269" s="12"/>
      <c r="R269" s="12"/>
      <c r="S269" s="12"/>
      <c r="T269" s="12"/>
      <c r="U269" s="12"/>
      <c r="V269" s="12"/>
      <c r="W269" s="12"/>
      <c r="X269" s="12"/>
      <c r="Y269" s="12"/>
      <c r="Z269" s="13"/>
      <c r="AA269" s="13"/>
    </row>
    <row r="270" spans="1:27" ht="15.75" customHeight="1">
      <c r="A270" s="14"/>
      <c r="B270" s="31"/>
      <c r="C270" s="44"/>
      <c r="D270" s="44"/>
      <c r="E270" s="32"/>
      <c r="F270" s="14"/>
      <c r="G270" s="14"/>
      <c r="H270" s="12"/>
      <c r="I270" s="12"/>
      <c r="J270" s="12"/>
      <c r="K270" s="12"/>
      <c r="L270" s="12"/>
      <c r="M270" s="12"/>
      <c r="N270" s="12"/>
      <c r="O270" s="12"/>
      <c r="P270" s="12"/>
      <c r="Q270" s="12"/>
      <c r="R270" s="12"/>
      <c r="S270" s="12"/>
      <c r="T270" s="12"/>
      <c r="U270" s="12"/>
      <c r="V270" s="12"/>
      <c r="W270" s="12"/>
      <c r="X270" s="12"/>
      <c r="Y270" s="12"/>
      <c r="Z270" s="13"/>
      <c r="AA270" s="13"/>
    </row>
    <row r="271" spans="1:27" ht="15.75" customHeight="1">
      <c r="A271" s="14"/>
      <c r="B271" s="31"/>
      <c r="C271" s="44"/>
      <c r="D271" s="44"/>
      <c r="E271" s="32"/>
      <c r="F271" s="14"/>
      <c r="G271" s="14"/>
      <c r="H271" s="12"/>
      <c r="I271" s="12"/>
      <c r="J271" s="12"/>
      <c r="K271" s="12"/>
      <c r="L271" s="12"/>
      <c r="M271" s="12"/>
      <c r="N271" s="12"/>
      <c r="O271" s="12"/>
      <c r="P271" s="12"/>
      <c r="Q271" s="12"/>
      <c r="R271" s="12"/>
      <c r="S271" s="12"/>
      <c r="T271" s="12"/>
      <c r="U271" s="12"/>
      <c r="V271" s="12"/>
      <c r="W271" s="12"/>
      <c r="X271" s="12"/>
      <c r="Y271" s="12"/>
      <c r="Z271" s="13"/>
      <c r="AA271" s="13"/>
    </row>
    <row r="272" spans="1:27" ht="15.75" customHeight="1">
      <c r="A272" s="14"/>
      <c r="B272" s="31"/>
      <c r="C272" s="44"/>
      <c r="D272" s="44"/>
      <c r="E272" s="32"/>
      <c r="F272" s="14"/>
      <c r="G272" s="14"/>
      <c r="H272" s="12"/>
      <c r="I272" s="12"/>
      <c r="J272" s="12"/>
      <c r="K272" s="12"/>
      <c r="L272" s="12"/>
      <c r="M272" s="12"/>
      <c r="N272" s="12"/>
      <c r="O272" s="12"/>
      <c r="P272" s="12"/>
      <c r="Q272" s="12"/>
      <c r="R272" s="12"/>
      <c r="S272" s="12"/>
      <c r="T272" s="12"/>
      <c r="U272" s="12"/>
      <c r="V272" s="12"/>
      <c r="W272" s="12"/>
      <c r="X272" s="12"/>
      <c r="Y272" s="12"/>
      <c r="Z272" s="13"/>
      <c r="AA272" s="13"/>
    </row>
    <row r="273" spans="1:27" ht="15.75" customHeight="1">
      <c r="A273" s="14"/>
      <c r="B273" s="31"/>
      <c r="C273" s="44"/>
      <c r="D273" s="44"/>
      <c r="E273" s="32"/>
      <c r="F273" s="14"/>
      <c r="G273" s="14"/>
      <c r="H273" s="12"/>
      <c r="I273" s="12"/>
      <c r="J273" s="12"/>
      <c r="K273" s="12"/>
      <c r="L273" s="12"/>
      <c r="M273" s="12"/>
      <c r="N273" s="12"/>
      <c r="O273" s="12"/>
      <c r="P273" s="12"/>
      <c r="Q273" s="12"/>
      <c r="R273" s="12"/>
      <c r="S273" s="12"/>
      <c r="T273" s="12"/>
      <c r="U273" s="12"/>
      <c r="V273" s="12"/>
      <c r="W273" s="12"/>
      <c r="X273" s="12"/>
      <c r="Y273" s="12"/>
      <c r="Z273" s="13"/>
      <c r="AA273" s="13"/>
    </row>
    <row r="274" spans="1:27" ht="15.75" customHeight="1">
      <c r="A274" s="14"/>
      <c r="B274" s="31"/>
      <c r="C274" s="44"/>
      <c r="D274" s="44"/>
      <c r="E274" s="32"/>
      <c r="F274" s="14"/>
      <c r="G274" s="14"/>
      <c r="H274" s="12"/>
      <c r="I274" s="12"/>
      <c r="J274" s="12"/>
      <c r="K274" s="12"/>
      <c r="L274" s="12"/>
      <c r="M274" s="12"/>
      <c r="N274" s="12"/>
      <c r="O274" s="12"/>
      <c r="P274" s="12"/>
      <c r="Q274" s="12"/>
      <c r="R274" s="12"/>
      <c r="S274" s="12"/>
      <c r="T274" s="12"/>
      <c r="U274" s="12"/>
      <c r="V274" s="12"/>
      <c r="W274" s="12"/>
      <c r="X274" s="12"/>
      <c r="Y274" s="12"/>
      <c r="Z274" s="13"/>
      <c r="AA274" s="13"/>
    </row>
    <row r="275" spans="1:27" ht="15.75" customHeight="1">
      <c r="A275" s="14"/>
      <c r="B275" s="31"/>
      <c r="C275" s="44"/>
      <c r="D275" s="44"/>
      <c r="E275" s="32"/>
      <c r="F275" s="14"/>
      <c r="G275" s="14"/>
      <c r="H275" s="12"/>
      <c r="I275" s="12"/>
      <c r="J275" s="12"/>
      <c r="K275" s="12"/>
      <c r="L275" s="12"/>
      <c r="M275" s="12"/>
      <c r="N275" s="12"/>
      <c r="O275" s="12"/>
      <c r="P275" s="12"/>
      <c r="Q275" s="12"/>
      <c r="R275" s="12"/>
      <c r="S275" s="12"/>
      <c r="T275" s="12"/>
      <c r="U275" s="12"/>
      <c r="V275" s="12"/>
      <c r="W275" s="12"/>
      <c r="X275" s="12"/>
      <c r="Y275" s="12"/>
      <c r="Z275" s="13"/>
      <c r="AA275" s="13"/>
    </row>
    <row r="276" spans="1:27" ht="15.75" customHeight="1">
      <c r="A276" s="14"/>
      <c r="B276" s="31"/>
      <c r="C276" s="44"/>
      <c r="D276" s="44"/>
      <c r="E276" s="32"/>
      <c r="F276" s="14"/>
      <c r="G276" s="14"/>
      <c r="H276" s="12"/>
      <c r="I276" s="12"/>
      <c r="J276" s="12"/>
      <c r="K276" s="12"/>
      <c r="L276" s="12"/>
      <c r="M276" s="12"/>
      <c r="N276" s="12"/>
      <c r="O276" s="12"/>
      <c r="P276" s="12"/>
      <c r="Q276" s="12"/>
      <c r="R276" s="12"/>
      <c r="S276" s="12"/>
      <c r="T276" s="12"/>
      <c r="U276" s="12"/>
      <c r="V276" s="12"/>
      <c r="W276" s="12"/>
      <c r="X276" s="12"/>
      <c r="Y276" s="12"/>
      <c r="Z276" s="13"/>
      <c r="AA276" s="13"/>
    </row>
    <row r="277" spans="1:27" ht="15.75" customHeight="1">
      <c r="A277" s="14"/>
      <c r="B277" s="31"/>
      <c r="C277" s="44"/>
      <c r="D277" s="44"/>
      <c r="E277" s="32"/>
      <c r="F277" s="14"/>
      <c r="G277" s="14"/>
      <c r="H277" s="12"/>
      <c r="I277" s="12"/>
      <c r="J277" s="12"/>
      <c r="K277" s="12"/>
      <c r="L277" s="12"/>
      <c r="M277" s="12"/>
      <c r="N277" s="12"/>
      <c r="O277" s="12"/>
      <c r="P277" s="12"/>
      <c r="Q277" s="12"/>
      <c r="R277" s="12"/>
      <c r="S277" s="12"/>
      <c r="T277" s="12"/>
      <c r="U277" s="12"/>
      <c r="V277" s="12"/>
      <c r="W277" s="12"/>
      <c r="X277" s="12"/>
      <c r="Y277" s="12"/>
      <c r="Z277" s="13"/>
      <c r="AA277" s="13"/>
    </row>
    <row r="278" spans="1:27" ht="15.75" customHeight="1">
      <c r="A278" s="14"/>
      <c r="B278" s="31"/>
      <c r="C278" s="44"/>
      <c r="D278" s="44"/>
      <c r="E278" s="32"/>
      <c r="F278" s="14"/>
      <c r="G278" s="14"/>
      <c r="H278" s="12"/>
      <c r="I278" s="12"/>
      <c r="J278" s="12"/>
      <c r="K278" s="12"/>
      <c r="L278" s="12"/>
      <c r="M278" s="12"/>
      <c r="N278" s="12"/>
      <c r="O278" s="12"/>
      <c r="P278" s="12"/>
      <c r="Q278" s="12"/>
      <c r="R278" s="12"/>
      <c r="S278" s="12"/>
      <c r="T278" s="12"/>
      <c r="U278" s="12"/>
      <c r="V278" s="12"/>
      <c r="W278" s="12"/>
      <c r="X278" s="12"/>
      <c r="Y278" s="12"/>
      <c r="Z278" s="13"/>
      <c r="AA278" s="13"/>
    </row>
    <row r="279" spans="1:27" ht="15.75" customHeight="1">
      <c r="A279" s="14"/>
      <c r="B279" s="31"/>
      <c r="C279" s="44"/>
      <c r="D279" s="44"/>
      <c r="E279" s="32"/>
      <c r="F279" s="14"/>
      <c r="G279" s="14"/>
      <c r="H279" s="12"/>
      <c r="I279" s="12"/>
      <c r="J279" s="12"/>
      <c r="K279" s="12"/>
      <c r="L279" s="12"/>
      <c r="M279" s="12"/>
      <c r="N279" s="12"/>
      <c r="O279" s="12"/>
      <c r="P279" s="12"/>
      <c r="Q279" s="12"/>
      <c r="R279" s="12"/>
      <c r="S279" s="12"/>
      <c r="T279" s="12"/>
      <c r="U279" s="12"/>
      <c r="V279" s="12"/>
      <c r="W279" s="12"/>
      <c r="X279" s="12"/>
      <c r="Y279" s="12"/>
      <c r="Z279" s="13"/>
      <c r="AA279" s="13"/>
    </row>
    <row r="280" spans="1:27" ht="15.75" customHeight="1">
      <c r="A280" s="14"/>
      <c r="B280" s="31"/>
      <c r="C280" s="44"/>
      <c r="D280" s="44"/>
      <c r="E280" s="32"/>
      <c r="F280" s="14"/>
      <c r="G280" s="14"/>
      <c r="H280" s="12"/>
      <c r="I280" s="12"/>
      <c r="J280" s="12"/>
      <c r="K280" s="12"/>
      <c r="L280" s="12"/>
      <c r="M280" s="12"/>
      <c r="N280" s="12"/>
      <c r="O280" s="12"/>
      <c r="P280" s="12"/>
      <c r="Q280" s="12"/>
      <c r="R280" s="12"/>
      <c r="S280" s="12"/>
      <c r="T280" s="12"/>
      <c r="U280" s="12"/>
      <c r="V280" s="12"/>
      <c r="W280" s="12"/>
      <c r="X280" s="12"/>
      <c r="Y280" s="12"/>
      <c r="Z280" s="13"/>
      <c r="AA280" s="13"/>
    </row>
    <row r="281" spans="1:27" ht="15.75" customHeight="1">
      <c r="A281" s="14"/>
      <c r="B281" s="31"/>
      <c r="C281" s="44"/>
      <c r="D281" s="44"/>
      <c r="E281" s="32"/>
      <c r="F281" s="14"/>
      <c r="G281" s="14"/>
      <c r="H281" s="12"/>
      <c r="I281" s="12"/>
      <c r="J281" s="12"/>
      <c r="K281" s="12"/>
      <c r="L281" s="12"/>
      <c r="M281" s="12"/>
      <c r="N281" s="12"/>
      <c r="O281" s="12"/>
      <c r="P281" s="12"/>
      <c r="Q281" s="12"/>
      <c r="R281" s="12"/>
      <c r="S281" s="12"/>
      <c r="T281" s="12"/>
      <c r="U281" s="12"/>
      <c r="V281" s="12"/>
      <c r="W281" s="12"/>
      <c r="X281" s="12"/>
      <c r="Y281" s="12"/>
      <c r="Z281" s="13"/>
      <c r="AA281" s="13"/>
    </row>
    <row r="282" spans="1:27" ht="15.75" customHeight="1">
      <c r="A282" s="14"/>
      <c r="B282" s="31"/>
      <c r="C282" s="44"/>
      <c r="D282" s="44"/>
      <c r="E282" s="32"/>
      <c r="F282" s="14"/>
      <c r="G282" s="14"/>
      <c r="H282" s="12"/>
      <c r="I282" s="12"/>
      <c r="J282" s="12"/>
      <c r="K282" s="12"/>
      <c r="L282" s="12"/>
      <c r="M282" s="12"/>
      <c r="N282" s="12"/>
      <c r="O282" s="12"/>
      <c r="P282" s="12"/>
      <c r="Q282" s="12"/>
      <c r="R282" s="12"/>
      <c r="S282" s="12"/>
      <c r="T282" s="12"/>
      <c r="U282" s="12"/>
      <c r="V282" s="12"/>
      <c r="W282" s="12"/>
      <c r="X282" s="12"/>
      <c r="Y282" s="12"/>
      <c r="Z282" s="13"/>
      <c r="AA282" s="13"/>
    </row>
    <row r="283" spans="1:27" ht="15.75" customHeight="1">
      <c r="A283" s="14"/>
      <c r="B283" s="31"/>
      <c r="C283" s="44"/>
      <c r="D283" s="44"/>
      <c r="E283" s="32"/>
      <c r="F283" s="14"/>
      <c r="G283" s="14"/>
      <c r="H283" s="12"/>
      <c r="I283" s="12"/>
      <c r="J283" s="12"/>
      <c r="K283" s="12"/>
      <c r="L283" s="12"/>
      <c r="M283" s="12"/>
      <c r="N283" s="12"/>
      <c r="O283" s="12"/>
      <c r="P283" s="12"/>
      <c r="Q283" s="12"/>
      <c r="R283" s="12"/>
      <c r="S283" s="12"/>
      <c r="T283" s="12"/>
      <c r="U283" s="12"/>
      <c r="V283" s="12"/>
      <c r="W283" s="12"/>
      <c r="X283" s="12"/>
      <c r="Y283" s="12"/>
      <c r="Z283" s="13"/>
      <c r="AA283" s="13"/>
    </row>
    <row r="284" spans="1:27" ht="15.75" customHeight="1">
      <c r="A284" s="14"/>
      <c r="B284" s="31"/>
      <c r="C284" s="44"/>
      <c r="D284" s="44"/>
      <c r="E284" s="32"/>
      <c r="F284" s="14"/>
      <c r="G284" s="14"/>
      <c r="H284" s="12"/>
      <c r="I284" s="12"/>
      <c r="J284" s="12"/>
      <c r="K284" s="12"/>
      <c r="L284" s="12"/>
      <c r="M284" s="12"/>
      <c r="N284" s="12"/>
      <c r="O284" s="12"/>
      <c r="P284" s="12"/>
      <c r="Q284" s="12"/>
      <c r="R284" s="12"/>
      <c r="S284" s="12"/>
      <c r="T284" s="12"/>
      <c r="U284" s="12"/>
      <c r="V284" s="12"/>
      <c r="W284" s="12"/>
      <c r="X284" s="12"/>
      <c r="Y284" s="12"/>
      <c r="Z284" s="13"/>
      <c r="AA284" s="13"/>
    </row>
    <row r="285" spans="1:27" ht="15.75" customHeight="1">
      <c r="A285" s="14"/>
      <c r="B285" s="31"/>
      <c r="C285" s="44"/>
      <c r="D285" s="44"/>
      <c r="E285" s="32"/>
      <c r="F285" s="14"/>
      <c r="G285" s="14"/>
      <c r="H285" s="12"/>
      <c r="I285" s="12"/>
      <c r="J285" s="12"/>
      <c r="K285" s="12"/>
      <c r="L285" s="12"/>
      <c r="M285" s="12"/>
      <c r="N285" s="12"/>
      <c r="O285" s="12"/>
      <c r="P285" s="12"/>
      <c r="Q285" s="12"/>
      <c r="R285" s="12"/>
      <c r="S285" s="12"/>
      <c r="T285" s="12"/>
      <c r="U285" s="12"/>
      <c r="V285" s="12"/>
      <c r="W285" s="12"/>
      <c r="X285" s="12"/>
      <c r="Y285" s="12"/>
      <c r="Z285" s="13"/>
      <c r="AA285" s="13"/>
    </row>
    <row r="286" spans="1:27" ht="15.75" customHeight="1">
      <c r="A286" s="14"/>
      <c r="B286" s="31"/>
      <c r="C286" s="44"/>
      <c r="D286" s="44"/>
      <c r="E286" s="32"/>
      <c r="F286" s="14"/>
      <c r="G286" s="14"/>
      <c r="H286" s="12"/>
      <c r="I286" s="12"/>
      <c r="J286" s="12"/>
      <c r="K286" s="12"/>
      <c r="L286" s="12"/>
      <c r="M286" s="12"/>
      <c r="N286" s="12"/>
      <c r="O286" s="12"/>
      <c r="P286" s="12"/>
      <c r="Q286" s="12"/>
      <c r="R286" s="12"/>
      <c r="S286" s="12"/>
      <c r="T286" s="12"/>
      <c r="U286" s="12"/>
      <c r="V286" s="12"/>
      <c r="W286" s="12"/>
      <c r="X286" s="12"/>
      <c r="Y286" s="12"/>
      <c r="Z286" s="13"/>
      <c r="AA286" s="13"/>
    </row>
    <row r="287" spans="1:27" ht="15.75" customHeight="1">
      <c r="A287" s="14"/>
      <c r="B287" s="31"/>
      <c r="C287" s="44"/>
      <c r="D287" s="44"/>
      <c r="E287" s="32"/>
      <c r="F287" s="14"/>
      <c r="G287" s="14"/>
      <c r="H287" s="12"/>
      <c r="I287" s="12"/>
      <c r="J287" s="12"/>
      <c r="K287" s="12"/>
      <c r="L287" s="12"/>
      <c r="M287" s="12"/>
      <c r="N287" s="12"/>
      <c r="O287" s="12"/>
      <c r="P287" s="12"/>
      <c r="Q287" s="12"/>
      <c r="R287" s="12"/>
      <c r="S287" s="12"/>
      <c r="T287" s="12"/>
      <c r="U287" s="12"/>
      <c r="V287" s="12"/>
      <c r="W287" s="12"/>
      <c r="X287" s="12"/>
      <c r="Y287" s="12"/>
      <c r="Z287" s="13"/>
      <c r="AA287" s="13"/>
    </row>
    <row r="288" spans="1:27" ht="15.75" customHeight="1">
      <c r="A288" s="14"/>
      <c r="B288" s="31"/>
      <c r="C288" s="44"/>
      <c r="D288" s="44"/>
      <c r="E288" s="32"/>
      <c r="F288" s="14"/>
      <c r="G288" s="14"/>
      <c r="H288" s="12"/>
      <c r="I288" s="12"/>
      <c r="J288" s="12"/>
      <c r="K288" s="12"/>
      <c r="L288" s="12"/>
      <c r="M288" s="12"/>
      <c r="N288" s="12"/>
      <c r="O288" s="12"/>
      <c r="P288" s="12"/>
      <c r="Q288" s="12"/>
      <c r="R288" s="12"/>
      <c r="S288" s="12"/>
      <c r="T288" s="12"/>
      <c r="U288" s="12"/>
      <c r="V288" s="12"/>
      <c r="W288" s="12"/>
      <c r="X288" s="12"/>
      <c r="Y288" s="12"/>
      <c r="Z288" s="13"/>
      <c r="AA288" s="13"/>
    </row>
    <row r="289" spans="1:27" ht="15.75" customHeight="1">
      <c r="A289" s="14"/>
      <c r="B289" s="31"/>
      <c r="C289" s="44"/>
      <c r="D289" s="44"/>
      <c r="E289" s="32"/>
      <c r="F289" s="14"/>
      <c r="G289" s="14"/>
      <c r="H289" s="12"/>
      <c r="I289" s="12"/>
      <c r="J289" s="12"/>
      <c r="K289" s="12"/>
      <c r="L289" s="12"/>
      <c r="M289" s="12"/>
      <c r="N289" s="12"/>
      <c r="O289" s="12"/>
      <c r="P289" s="12"/>
      <c r="Q289" s="12"/>
      <c r="R289" s="12"/>
      <c r="S289" s="12"/>
      <c r="T289" s="12"/>
      <c r="U289" s="12"/>
      <c r="V289" s="12"/>
      <c r="W289" s="12"/>
      <c r="X289" s="12"/>
      <c r="Y289" s="12"/>
      <c r="Z289" s="13"/>
      <c r="AA289" s="13"/>
    </row>
    <row r="290" spans="1:27" ht="15.75" customHeight="1">
      <c r="A290" s="14"/>
      <c r="B290" s="31"/>
      <c r="C290" s="44"/>
      <c r="D290" s="44"/>
      <c r="E290" s="32"/>
      <c r="F290" s="14"/>
      <c r="G290" s="14"/>
      <c r="H290" s="12"/>
      <c r="I290" s="12"/>
      <c r="J290" s="12"/>
      <c r="K290" s="12"/>
      <c r="L290" s="12"/>
      <c r="M290" s="12"/>
      <c r="N290" s="12"/>
      <c r="O290" s="12"/>
      <c r="P290" s="12"/>
      <c r="Q290" s="12"/>
      <c r="R290" s="12"/>
      <c r="S290" s="12"/>
      <c r="T290" s="12"/>
      <c r="U290" s="12"/>
      <c r="V290" s="12"/>
      <c r="W290" s="12"/>
      <c r="X290" s="12"/>
      <c r="Y290" s="12"/>
      <c r="Z290" s="13"/>
      <c r="AA290" s="13"/>
    </row>
    <row r="291" spans="1:27" ht="15.75" customHeight="1">
      <c r="A291" s="14"/>
      <c r="B291" s="31"/>
      <c r="C291" s="44"/>
      <c r="D291" s="44"/>
      <c r="E291" s="32"/>
      <c r="F291" s="14"/>
      <c r="G291" s="14"/>
      <c r="H291" s="12"/>
      <c r="I291" s="12"/>
      <c r="J291" s="12"/>
      <c r="K291" s="12"/>
      <c r="L291" s="12"/>
      <c r="M291" s="12"/>
      <c r="N291" s="12"/>
      <c r="O291" s="12"/>
      <c r="P291" s="12"/>
      <c r="Q291" s="12"/>
      <c r="R291" s="12"/>
      <c r="S291" s="12"/>
      <c r="T291" s="12"/>
      <c r="U291" s="12"/>
      <c r="V291" s="12"/>
      <c r="W291" s="12"/>
      <c r="X291" s="12"/>
      <c r="Y291" s="12"/>
      <c r="Z291" s="13"/>
      <c r="AA291" s="13"/>
    </row>
    <row r="292" spans="1:27" ht="15.75" customHeight="1">
      <c r="A292" s="14"/>
      <c r="B292" s="31"/>
      <c r="C292" s="44"/>
      <c r="D292" s="44"/>
      <c r="E292" s="32"/>
      <c r="F292" s="14"/>
      <c r="G292" s="14"/>
      <c r="H292" s="12"/>
      <c r="I292" s="12"/>
      <c r="J292" s="12"/>
      <c r="K292" s="12"/>
      <c r="L292" s="12"/>
      <c r="M292" s="12"/>
      <c r="N292" s="12"/>
      <c r="O292" s="12"/>
      <c r="P292" s="12"/>
      <c r="Q292" s="12"/>
      <c r="R292" s="12"/>
      <c r="S292" s="12"/>
      <c r="T292" s="12"/>
      <c r="U292" s="12"/>
      <c r="V292" s="12"/>
      <c r="W292" s="12"/>
      <c r="X292" s="12"/>
      <c r="Y292" s="12"/>
      <c r="Z292" s="13"/>
      <c r="AA292" s="13"/>
    </row>
    <row r="293" spans="1:27" ht="15.75" customHeight="1">
      <c r="A293" s="14"/>
      <c r="B293" s="31"/>
      <c r="C293" s="44"/>
      <c r="D293" s="44"/>
      <c r="E293" s="32"/>
      <c r="F293" s="14"/>
      <c r="G293" s="14"/>
      <c r="H293" s="12"/>
      <c r="I293" s="12"/>
      <c r="J293" s="12"/>
      <c r="K293" s="12"/>
      <c r="L293" s="12"/>
      <c r="M293" s="12"/>
      <c r="N293" s="12"/>
      <c r="O293" s="12"/>
      <c r="P293" s="12"/>
      <c r="Q293" s="12"/>
      <c r="R293" s="12"/>
      <c r="S293" s="12"/>
      <c r="T293" s="12"/>
      <c r="U293" s="12"/>
      <c r="V293" s="12"/>
      <c r="W293" s="12"/>
      <c r="X293" s="12"/>
      <c r="Y293" s="12"/>
      <c r="Z293" s="13"/>
      <c r="AA293" s="13"/>
    </row>
    <row r="294" spans="1:27" ht="15.75" customHeight="1">
      <c r="A294" s="14"/>
      <c r="B294" s="31"/>
      <c r="C294" s="44"/>
      <c r="D294" s="44"/>
      <c r="E294" s="32"/>
      <c r="F294" s="14"/>
      <c r="G294" s="14"/>
      <c r="H294" s="12"/>
      <c r="I294" s="12"/>
      <c r="J294" s="12"/>
      <c r="K294" s="12"/>
      <c r="L294" s="12"/>
      <c r="M294" s="12"/>
      <c r="N294" s="12"/>
      <c r="O294" s="12"/>
      <c r="P294" s="12"/>
      <c r="Q294" s="12"/>
      <c r="R294" s="12"/>
      <c r="S294" s="12"/>
      <c r="T294" s="12"/>
      <c r="U294" s="12"/>
      <c r="V294" s="12"/>
      <c r="W294" s="12"/>
      <c r="X294" s="12"/>
      <c r="Y294" s="12"/>
      <c r="Z294" s="13"/>
      <c r="AA294" s="13"/>
    </row>
    <row r="295" spans="1:27" ht="15.75" customHeight="1">
      <c r="A295" s="14"/>
      <c r="B295" s="31"/>
      <c r="C295" s="44"/>
      <c r="D295" s="44"/>
      <c r="E295" s="32"/>
      <c r="F295" s="14"/>
      <c r="G295" s="14"/>
      <c r="H295" s="12"/>
      <c r="I295" s="12"/>
      <c r="J295" s="12"/>
      <c r="K295" s="12"/>
      <c r="L295" s="12"/>
      <c r="M295" s="12"/>
      <c r="N295" s="12"/>
      <c r="O295" s="12"/>
      <c r="P295" s="12"/>
      <c r="Q295" s="12"/>
      <c r="R295" s="12"/>
      <c r="S295" s="12"/>
      <c r="T295" s="12"/>
      <c r="U295" s="12"/>
      <c r="V295" s="12"/>
      <c r="W295" s="12"/>
      <c r="X295" s="12"/>
      <c r="Y295" s="12"/>
      <c r="Z295" s="13"/>
      <c r="AA295" s="13"/>
    </row>
    <row r="296" spans="1:27" ht="15.75" customHeight="1">
      <c r="A296" s="14"/>
      <c r="B296" s="31"/>
      <c r="C296" s="44"/>
      <c r="D296" s="44"/>
      <c r="E296" s="32"/>
      <c r="F296" s="14"/>
      <c r="G296" s="14"/>
      <c r="H296" s="12"/>
      <c r="I296" s="12"/>
      <c r="J296" s="12"/>
      <c r="K296" s="12"/>
      <c r="L296" s="12"/>
      <c r="M296" s="12"/>
      <c r="N296" s="12"/>
      <c r="O296" s="12"/>
      <c r="P296" s="12"/>
      <c r="Q296" s="12"/>
      <c r="R296" s="12"/>
      <c r="S296" s="12"/>
      <c r="T296" s="12"/>
      <c r="U296" s="12"/>
      <c r="V296" s="12"/>
      <c r="W296" s="12"/>
      <c r="X296" s="12"/>
      <c r="Y296" s="12"/>
      <c r="Z296" s="13"/>
      <c r="AA296" s="13"/>
    </row>
    <row r="297" spans="1:27" ht="15.75" customHeight="1">
      <c r="A297" s="14"/>
      <c r="B297" s="31"/>
      <c r="C297" s="44"/>
      <c r="D297" s="44"/>
      <c r="E297" s="32"/>
      <c r="F297" s="14"/>
      <c r="G297" s="14"/>
      <c r="H297" s="12"/>
      <c r="I297" s="12"/>
      <c r="J297" s="12"/>
      <c r="K297" s="12"/>
      <c r="L297" s="12"/>
      <c r="M297" s="12"/>
      <c r="N297" s="12"/>
      <c r="O297" s="12"/>
      <c r="P297" s="12"/>
      <c r="Q297" s="12"/>
      <c r="R297" s="12"/>
      <c r="S297" s="12"/>
      <c r="T297" s="12"/>
      <c r="U297" s="12"/>
      <c r="V297" s="12"/>
      <c r="W297" s="12"/>
      <c r="X297" s="12"/>
      <c r="Y297" s="12"/>
      <c r="Z297" s="13"/>
      <c r="AA297" s="13"/>
    </row>
    <row r="298" spans="1:27" ht="15.75" customHeight="1"/>
    <row r="299" spans="1:27" ht="15.75" customHeight="1"/>
    <row r="300" spans="1:27" ht="15.75" customHeight="1"/>
    <row r="301" spans="1:27" ht="15.75" customHeight="1"/>
    <row r="302" spans="1:27" ht="15.75" customHeight="1"/>
    <row r="303" spans="1:27" ht="15.75" customHeight="1"/>
    <row r="304" spans="1:27"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8">
    <mergeCell ref="A69:G69"/>
    <mergeCell ref="A82:G82"/>
    <mergeCell ref="A89:G89"/>
    <mergeCell ref="A2:G2"/>
    <mergeCell ref="A40:G40"/>
    <mergeCell ref="A44:G44"/>
    <mergeCell ref="A51:G51"/>
    <mergeCell ref="A61:G61"/>
  </mergeCells>
  <conditionalFormatting sqref="A2:G997">
    <cfRule type="expression" dxfId="1" priority="1">
      <formula>$D2="Yes"</formula>
    </cfRule>
    <cfRule type="expression" dxfId="0" priority="2">
      <formula>$D2="In Progress"</formula>
    </cfRule>
  </conditionalFormatting>
  <dataValidations count="2">
    <dataValidation type="list" allowBlank="1" showErrorMessage="1" sqref="B3:B39 B41:B43 B45:B50 B52:B60 B62:B68 B83:B88 B70:B81 B90:B97" xr:uid="{00000000-0002-0000-0200-000000000000}">
      <formula1>"Planning Committee,FIRST,Volunteer Coordinator,Event Manager,VC/FIRST,Volunteer Manager,DKRL,FTA"</formula1>
    </dataValidation>
    <dataValidation type="list" allowBlank="1" showErrorMessage="1" sqref="D3:D39 D41:D43 D45:D50 D52:D60 D62:D68 D83:D88 D70:D81 D90:D97" xr:uid="{00000000-0002-0000-0200-000001000000}">
      <formula1>"Yes,No,In Progress"</formula1>
    </dataValidation>
  </dataValidations>
  <hyperlinks>
    <hyperlink ref="E78" r:id="rId1" display="Lead Queuer Training" xr:uid="{43BC39E7-6F75-44B8-8D25-E1764A9E2D98}"/>
    <hyperlink ref="E79" r:id="rId2" xr:uid="{5172B924-E5BC-4D24-83DA-701AA58E7F9F}"/>
    <hyperlink ref="E77" r:id="rId3" display="Safety Manager Training" xr:uid="{5C0781A8-4712-45AF-8280-1EA5F59129A4}"/>
    <hyperlink ref="E76" r:id="rId4" xr:uid="{AC752E66-6C12-4BA4-AB35-4A48F35C1C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outlinePr summaryBelow="0" summaryRight="0"/>
    <pageSetUpPr fitToPage="1"/>
  </sheetPr>
  <dimension ref="A1:Z1000"/>
  <sheetViews>
    <sheetView topLeftCell="A94" workbookViewId="0"/>
  </sheetViews>
  <sheetFormatPr defaultColWidth="12.5703125" defaultRowHeight="15" customHeight="1"/>
  <cols>
    <col min="1" max="1" width="19.5703125" customWidth="1"/>
    <col min="2" max="2" width="12.5703125" customWidth="1"/>
    <col min="3" max="3" width="11.28515625" customWidth="1"/>
    <col min="4" max="4" width="50.7109375" customWidth="1"/>
    <col min="5" max="5" width="12.5703125" customWidth="1"/>
    <col min="6" max="6" width="19.85546875" customWidth="1"/>
  </cols>
  <sheetData>
    <row r="1" spans="1:26" ht="26.25">
      <c r="A1" s="45" t="e">
        <f ca="1">_xludf.concat(EventYear,_xludf.concat(" ",_xludf.concat(EventName," FRC Event")))</f>
        <v>#NAME?</v>
      </c>
      <c r="B1" s="46"/>
      <c r="C1" s="47"/>
      <c r="D1" s="48"/>
      <c r="E1" s="47"/>
      <c r="F1" s="49" t="s">
        <v>162</v>
      </c>
      <c r="G1" s="50">
        <f>EventStartDate</f>
        <v>45724</v>
      </c>
      <c r="H1" s="46"/>
      <c r="I1" s="46"/>
      <c r="J1" s="46"/>
      <c r="K1" s="46"/>
      <c r="L1" s="46"/>
      <c r="M1" s="46"/>
      <c r="N1" s="46"/>
      <c r="O1" s="46"/>
      <c r="P1" s="46"/>
      <c r="Q1" s="46"/>
      <c r="R1" s="46"/>
      <c r="S1" s="46"/>
      <c r="T1" s="46"/>
      <c r="U1" s="46"/>
      <c r="V1" s="46"/>
      <c r="W1" s="46"/>
      <c r="X1" s="46"/>
      <c r="Y1" s="46"/>
      <c r="Z1" s="46"/>
    </row>
    <row r="2" spans="1:26" ht="12.75">
      <c r="A2" s="51"/>
      <c r="B2" s="52"/>
      <c r="C2" s="53"/>
      <c r="D2" s="54"/>
      <c r="E2" s="53"/>
      <c r="F2" s="53"/>
      <c r="G2" s="52"/>
      <c r="H2" s="55"/>
      <c r="I2" s="46"/>
      <c r="J2" s="46"/>
      <c r="K2" s="46"/>
      <c r="L2" s="46"/>
      <c r="M2" s="46"/>
      <c r="N2" s="46"/>
      <c r="O2" s="46"/>
      <c r="P2" s="46"/>
      <c r="Q2" s="46"/>
      <c r="R2" s="46"/>
      <c r="S2" s="46"/>
      <c r="T2" s="46"/>
      <c r="U2" s="46"/>
      <c r="V2" s="46"/>
      <c r="W2" s="46"/>
      <c r="X2" s="46"/>
      <c r="Y2" s="46"/>
      <c r="Z2" s="46"/>
    </row>
    <row r="3" spans="1:26" ht="12.75">
      <c r="A3" s="56" t="s">
        <v>0</v>
      </c>
      <c r="B3" s="57" t="s">
        <v>163</v>
      </c>
      <c r="C3" s="58" t="s">
        <v>164</v>
      </c>
      <c r="D3" s="59" t="s">
        <v>165</v>
      </c>
      <c r="E3" s="60" t="s">
        <v>166</v>
      </c>
      <c r="F3" s="60" t="s">
        <v>167</v>
      </c>
      <c r="G3" s="60" t="s">
        <v>168</v>
      </c>
      <c r="H3" s="55"/>
      <c r="I3" s="46"/>
      <c r="J3" s="46"/>
      <c r="K3" s="46"/>
      <c r="L3" s="46"/>
      <c r="M3" s="46"/>
      <c r="N3" s="46"/>
      <c r="O3" s="46"/>
      <c r="P3" s="46"/>
      <c r="Q3" s="46"/>
      <c r="R3" s="46"/>
      <c r="S3" s="46"/>
      <c r="T3" s="46"/>
      <c r="U3" s="46"/>
      <c r="V3" s="46"/>
      <c r="W3" s="46"/>
      <c r="X3" s="46"/>
      <c r="Y3" s="46"/>
      <c r="Z3" s="46"/>
    </row>
    <row r="4" spans="1:26" ht="15.75">
      <c r="A4" s="61">
        <f>$G$1+ B4</f>
        <v>45723</v>
      </c>
      <c r="B4" s="62">
        <v>-1</v>
      </c>
      <c r="C4" s="63"/>
      <c r="D4" s="64"/>
      <c r="E4" s="65"/>
      <c r="F4" s="65"/>
      <c r="G4" s="66"/>
      <c r="H4" s="55"/>
      <c r="I4" s="46"/>
      <c r="J4" s="46"/>
      <c r="K4" s="46"/>
      <c r="L4" s="46"/>
      <c r="M4" s="46"/>
      <c r="N4" s="46"/>
      <c r="O4" s="46"/>
      <c r="P4" s="46"/>
      <c r="Q4" s="46"/>
      <c r="R4" s="46"/>
      <c r="S4" s="46"/>
      <c r="T4" s="46"/>
      <c r="U4" s="46"/>
      <c r="V4" s="46"/>
      <c r="W4" s="46"/>
      <c r="X4" s="46"/>
      <c r="Y4" s="46"/>
      <c r="Z4" s="46"/>
    </row>
    <row r="5" spans="1:26" ht="12.75">
      <c r="A5" s="67"/>
      <c r="B5" s="68"/>
      <c r="C5" s="69"/>
      <c r="D5" s="70"/>
      <c r="E5" s="71"/>
      <c r="F5" s="71"/>
      <c r="G5" s="72"/>
      <c r="H5" s="73"/>
      <c r="I5" s="46"/>
      <c r="J5" s="46"/>
      <c r="K5" s="46"/>
      <c r="L5" s="46"/>
      <c r="M5" s="46"/>
      <c r="N5" s="46"/>
      <c r="O5" s="46"/>
      <c r="P5" s="46"/>
      <c r="Q5" s="46"/>
      <c r="R5" s="46"/>
      <c r="S5" s="46"/>
      <c r="T5" s="46"/>
      <c r="U5" s="46"/>
      <c r="V5" s="46"/>
      <c r="W5" s="46"/>
      <c r="X5" s="46"/>
      <c r="Y5" s="46"/>
      <c r="Z5" s="46"/>
    </row>
    <row r="6" spans="1:26" ht="25.5">
      <c r="A6" s="67"/>
      <c r="B6" s="68"/>
      <c r="C6" s="74">
        <v>0.54166666666666663</v>
      </c>
      <c r="D6" s="75" t="s">
        <v>169</v>
      </c>
      <c r="E6" s="71"/>
      <c r="F6" s="71" t="s">
        <v>170</v>
      </c>
      <c r="G6" s="72" t="s">
        <v>170</v>
      </c>
      <c r="H6" s="73"/>
      <c r="I6" s="46"/>
      <c r="J6" s="46"/>
      <c r="K6" s="46"/>
      <c r="L6" s="46"/>
      <c r="M6" s="46"/>
      <c r="N6" s="46"/>
      <c r="O6" s="46"/>
      <c r="P6" s="46"/>
      <c r="Q6" s="46"/>
      <c r="R6" s="46"/>
      <c r="S6" s="46"/>
      <c r="T6" s="46"/>
      <c r="U6" s="46"/>
      <c r="V6" s="46"/>
      <c r="W6" s="46"/>
      <c r="X6" s="46"/>
      <c r="Y6" s="46"/>
      <c r="Z6" s="46"/>
    </row>
    <row r="7" spans="1:26" ht="51">
      <c r="A7" s="67"/>
      <c r="B7" s="76"/>
      <c r="C7" s="74">
        <v>0.58333333333333337</v>
      </c>
      <c r="D7" s="77" t="s">
        <v>171</v>
      </c>
      <c r="E7" s="71"/>
      <c r="F7" s="71" t="s">
        <v>170</v>
      </c>
      <c r="G7" s="72"/>
      <c r="H7" s="73"/>
      <c r="I7" s="46"/>
      <c r="J7" s="46"/>
      <c r="K7" s="46"/>
      <c r="L7" s="46"/>
      <c r="M7" s="46"/>
      <c r="N7" s="46"/>
      <c r="O7" s="46"/>
      <c r="P7" s="46"/>
      <c r="Q7" s="46"/>
      <c r="R7" s="46"/>
      <c r="S7" s="46"/>
      <c r="T7" s="46"/>
      <c r="U7" s="46"/>
      <c r="V7" s="46"/>
      <c r="W7" s="46"/>
      <c r="X7" s="46"/>
      <c r="Y7" s="46"/>
      <c r="Z7" s="46"/>
    </row>
    <row r="8" spans="1:26" ht="12.75">
      <c r="A8" s="67"/>
      <c r="B8" s="76"/>
      <c r="C8" s="74">
        <v>0.58333333333333337</v>
      </c>
      <c r="D8" s="77" t="s">
        <v>172</v>
      </c>
      <c r="E8" s="71"/>
      <c r="F8" s="71"/>
      <c r="G8" s="72"/>
      <c r="H8" s="73"/>
      <c r="I8" s="46"/>
      <c r="J8" s="46"/>
      <c r="K8" s="46"/>
      <c r="L8" s="46"/>
      <c r="M8" s="46"/>
      <c r="N8" s="46"/>
      <c r="O8" s="46"/>
      <c r="P8" s="46"/>
      <c r="Q8" s="46"/>
      <c r="R8" s="46"/>
      <c r="S8" s="46"/>
      <c r="T8" s="46"/>
      <c r="U8" s="46"/>
      <c r="V8" s="46"/>
      <c r="W8" s="46"/>
      <c r="X8" s="46"/>
      <c r="Y8" s="46"/>
      <c r="Z8" s="46"/>
    </row>
    <row r="9" spans="1:26" ht="12.75">
      <c r="A9" s="78"/>
      <c r="B9" s="12"/>
      <c r="C9" s="79">
        <v>0.58333333333333337</v>
      </c>
      <c r="D9" s="77" t="s">
        <v>173</v>
      </c>
      <c r="E9" s="71"/>
      <c r="F9" s="71"/>
      <c r="G9" s="72"/>
      <c r="H9" s="73"/>
      <c r="I9" s="46"/>
      <c r="J9" s="46"/>
      <c r="K9" s="46"/>
      <c r="L9" s="46"/>
      <c r="M9" s="46"/>
      <c r="N9" s="46"/>
      <c r="O9" s="46"/>
      <c r="P9" s="46"/>
      <c r="Q9" s="46"/>
      <c r="R9" s="46"/>
      <c r="S9" s="46"/>
      <c r="T9" s="46"/>
      <c r="U9" s="46"/>
      <c r="V9" s="46"/>
      <c r="W9" s="46"/>
      <c r="X9" s="46"/>
      <c r="Y9" s="46"/>
      <c r="Z9" s="46"/>
    </row>
    <row r="10" spans="1:26" ht="38.25">
      <c r="A10" s="78"/>
      <c r="B10" s="12"/>
      <c r="C10" s="79">
        <v>0.625</v>
      </c>
      <c r="D10" s="70" t="s">
        <v>174</v>
      </c>
      <c r="E10" s="80"/>
      <c r="F10" s="71"/>
      <c r="G10" s="72"/>
      <c r="H10" s="73"/>
      <c r="I10" s="46"/>
      <c r="J10" s="46"/>
      <c r="K10" s="46"/>
      <c r="L10" s="46"/>
      <c r="M10" s="46"/>
      <c r="N10" s="46"/>
      <c r="O10" s="46"/>
      <c r="P10" s="46"/>
      <c r="Q10" s="46"/>
      <c r="R10" s="46"/>
      <c r="S10" s="46"/>
      <c r="T10" s="46"/>
      <c r="U10" s="46"/>
      <c r="V10" s="46"/>
      <c r="W10" s="46"/>
      <c r="X10" s="46"/>
      <c r="Y10" s="46"/>
      <c r="Z10" s="46"/>
    </row>
    <row r="11" spans="1:26" ht="12.75">
      <c r="A11" s="78"/>
      <c r="B11" s="12"/>
      <c r="C11" s="79">
        <v>0.70833333333333337</v>
      </c>
      <c r="D11" s="75" t="s">
        <v>175</v>
      </c>
      <c r="E11" s="71"/>
      <c r="F11" s="71"/>
      <c r="G11" s="72"/>
      <c r="H11" s="73"/>
      <c r="I11" s="46"/>
      <c r="J11" s="46"/>
      <c r="K11" s="46"/>
      <c r="L11" s="46"/>
      <c r="M11" s="46"/>
      <c r="N11" s="46"/>
      <c r="O11" s="46"/>
      <c r="P11" s="46"/>
      <c r="Q11" s="46"/>
      <c r="R11" s="46"/>
      <c r="S11" s="46"/>
      <c r="T11" s="46"/>
      <c r="U11" s="46"/>
      <c r="V11" s="46"/>
      <c r="W11" s="46"/>
      <c r="X11" s="46"/>
      <c r="Y11" s="46"/>
      <c r="Z11" s="46"/>
    </row>
    <row r="12" spans="1:26" ht="12.75">
      <c r="A12" s="78"/>
      <c r="B12" s="12"/>
      <c r="C12" s="79">
        <v>0.75</v>
      </c>
      <c r="D12" s="77" t="s">
        <v>176</v>
      </c>
      <c r="E12" s="71"/>
      <c r="F12" s="15" t="s">
        <v>170</v>
      </c>
      <c r="G12" s="72"/>
      <c r="H12" s="73"/>
      <c r="I12" s="46"/>
      <c r="J12" s="46"/>
      <c r="K12" s="46"/>
      <c r="L12" s="46"/>
      <c r="M12" s="46"/>
      <c r="N12" s="46"/>
      <c r="O12" s="46"/>
      <c r="P12" s="46"/>
      <c r="Q12" s="46"/>
      <c r="R12" s="46"/>
      <c r="S12" s="46"/>
      <c r="T12" s="46"/>
      <c r="U12" s="46"/>
      <c r="V12" s="46"/>
      <c r="W12" s="46"/>
      <c r="X12" s="46"/>
      <c r="Y12" s="46"/>
      <c r="Z12" s="46"/>
    </row>
    <row r="13" spans="1:26" ht="12.75">
      <c r="A13" s="81"/>
      <c r="B13" s="12"/>
      <c r="C13" s="79">
        <v>0.77083333333333337</v>
      </c>
      <c r="D13" s="77" t="s">
        <v>177</v>
      </c>
      <c r="E13" s="71"/>
      <c r="F13" s="15"/>
      <c r="G13" s="72"/>
      <c r="H13" s="73"/>
      <c r="I13" s="46"/>
      <c r="J13" s="46"/>
      <c r="K13" s="46"/>
      <c r="L13" s="46"/>
      <c r="M13" s="46"/>
      <c r="N13" s="46"/>
      <c r="O13" s="46"/>
      <c r="P13" s="46"/>
      <c r="Q13" s="46"/>
      <c r="R13" s="46"/>
      <c r="S13" s="46"/>
      <c r="T13" s="46"/>
      <c r="U13" s="46"/>
      <c r="V13" s="46"/>
      <c r="W13" s="46"/>
      <c r="X13" s="46"/>
      <c r="Y13" s="46"/>
      <c r="Z13" s="46"/>
    </row>
    <row r="14" spans="1:26" ht="25.5">
      <c r="A14" s="78"/>
      <c r="B14" s="82"/>
      <c r="C14" s="79"/>
      <c r="D14" s="77" t="s">
        <v>178</v>
      </c>
      <c r="E14" s="71"/>
      <c r="F14" s="71" t="s">
        <v>170</v>
      </c>
      <c r="G14" s="12"/>
      <c r="H14" s="73"/>
      <c r="I14" s="46"/>
      <c r="J14" s="46"/>
      <c r="K14" s="46"/>
      <c r="L14" s="46"/>
      <c r="M14" s="46"/>
      <c r="N14" s="46"/>
      <c r="O14" s="46"/>
      <c r="P14" s="46"/>
      <c r="Q14" s="46"/>
      <c r="R14" s="46"/>
      <c r="S14" s="46"/>
      <c r="T14" s="46"/>
      <c r="U14" s="46"/>
      <c r="V14" s="46"/>
      <c r="W14" s="46"/>
      <c r="X14" s="46"/>
      <c r="Y14" s="46"/>
      <c r="Z14" s="46"/>
    </row>
    <row r="15" spans="1:26" ht="114.75">
      <c r="A15" s="81"/>
      <c r="B15" s="12"/>
      <c r="C15" s="78"/>
      <c r="D15" s="77" t="s">
        <v>179</v>
      </c>
      <c r="E15" s="71"/>
      <c r="F15" s="71" t="s">
        <v>170</v>
      </c>
      <c r="G15" s="12"/>
      <c r="H15" s="73"/>
      <c r="I15" s="46"/>
      <c r="J15" s="46"/>
      <c r="K15" s="46"/>
      <c r="L15" s="46"/>
      <c r="M15" s="46"/>
      <c r="N15" s="46"/>
      <c r="O15" s="46"/>
      <c r="P15" s="46"/>
      <c r="Q15" s="46"/>
      <c r="R15" s="46"/>
      <c r="S15" s="46"/>
      <c r="T15" s="46"/>
      <c r="U15" s="46"/>
      <c r="V15" s="46"/>
      <c r="W15" s="46"/>
      <c r="X15" s="46"/>
      <c r="Y15" s="46"/>
      <c r="Z15" s="46"/>
    </row>
    <row r="16" spans="1:26" ht="25.5">
      <c r="A16" s="81"/>
      <c r="B16" s="12"/>
      <c r="C16" s="78"/>
      <c r="D16" s="77" t="s">
        <v>180</v>
      </c>
      <c r="E16" s="71"/>
      <c r="F16" s="83"/>
      <c r="G16" s="12"/>
      <c r="H16" s="73"/>
      <c r="I16" s="46"/>
      <c r="J16" s="46"/>
      <c r="K16" s="46"/>
      <c r="L16" s="46"/>
      <c r="M16" s="46"/>
      <c r="N16" s="46"/>
      <c r="O16" s="46"/>
      <c r="P16" s="46"/>
      <c r="Q16" s="46"/>
      <c r="R16" s="46"/>
      <c r="S16" s="46"/>
      <c r="T16" s="46"/>
      <c r="U16" s="46"/>
      <c r="V16" s="46"/>
      <c r="W16" s="46"/>
      <c r="X16" s="46"/>
      <c r="Y16" s="46"/>
      <c r="Z16" s="46"/>
    </row>
    <row r="17" spans="1:26" ht="38.25">
      <c r="A17" s="84" t="s">
        <v>181</v>
      </c>
      <c r="B17" s="85" t="s">
        <v>182</v>
      </c>
      <c r="C17" s="79">
        <v>0.875</v>
      </c>
      <c r="D17" s="86" t="s">
        <v>183</v>
      </c>
      <c r="E17" s="71"/>
      <c r="F17" s="83"/>
      <c r="G17" s="12"/>
      <c r="H17" s="73"/>
      <c r="I17" s="46"/>
      <c r="J17" s="46"/>
      <c r="K17" s="46"/>
      <c r="L17" s="46"/>
      <c r="M17" s="46"/>
      <c r="N17" s="46"/>
      <c r="O17" s="46"/>
      <c r="P17" s="46"/>
      <c r="Q17" s="46"/>
      <c r="R17" s="46"/>
      <c r="S17" s="46"/>
      <c r="T17" s="46"/>
      <c r="U17" s="46"/>
      <c r="V17" s="46"/>
      <c r="W17" s="46"/>
      <c r="X17" s="46"/>
      <c r="Y17" s="46"/>
      <c r="Z17" s="46"/>
    </row>
    <row r="18" spans="1:26" ht="15.75">
      <c r="A18" s="61">
        <f>$G$1+ B18</f>
        <v>45724</v>
      </c>
      <c r="B18" s="62">
        <v>0</v>
      </c>
      <c r="C18" s="87" t="s">
        <v>184</v>
      </c>
      <c r="D18" s="88" t="s">
        <v>185</v>
      </c>
      <c r="E18" s="65"/>
      <c r="F18" s="89"/>
      <c r="G18" s="90"/>
      <c r="H18" s="73"/>
      <c r="I18" s="46"/>
      <c r="J18" s="46"/>
      <c r="K18" s="46"/>
      <c r="L18" s="46"/>
      <c r="M18" s="46"/>
      <c r="N18" s="46"/>
      <c r="O18" s="46"/>
      <c r="P18" s="46"/>
      <c r="Q18" s="46"/>
      <c r="R18" s="46"/>
      <c r="S18" s="46"/>
      <c r="T18" s="46"/>
      <c r="U18" s="46"/>
      <c r="V18" s="46"/>
      <c r="W18" s="46"/>
      <c r="X18" s="46"/>
      <c r="Y18" s="46"/>
      <c r="Z18" s="46"/>
    </row>
    <row r="19" spans="1:26" ht="12.75">
      <c r="A19" s="91"/>
      <c r="B19" s="72"/>
      <c r="C19" s="74">
        <v>0.29166666666666669</v>
      </c>
      <c r="D19" s="92" t="s">
        <v>186</v>
      </c>
      <c r="E19" s="71"/>
      <c r="F19" s="83"/>
      <c r="G19" s="12"/>
      <c r="H19" s="73"/>
      <c r="I19" s="46"/>
      <c r="J19" s="46"/>
      <c r="K19" s="46"/>
      <c r="L19" s="46"/>
      <c r="M19" s="46"/>
      <c r="N19" s="46"/>
      <c r="O19" s="46"/>
      <c r="P19" s="46"/>
      <c r="Q19" s="46"/>
      <c r="R19" s="46"/>
      <c r="S19" s="46"/>
      <c r="T19" s="46"/>
      <c r="U19" s="46"/>
      <c r="V19" s="46"/>
      <c r="W19" s="46"/>
      <c r="X19" s="46"/>
      <c r="Y19" s="46"/>
      <c r="Z19" s="46"/>
    </row>
    <row r="20" spans="1:26" ht="12.75">
      <c r="A20" s="93"/>
      <c r="B20" s="72"/>
      <c r="C20" s="74">
        <v>0.29166666666666669</v>
      </c>
      <c r="D20" s="70" t="s">
        <v>187</v>
      </c>
      <c r="E20" s="71"/>
      <c r="F20" s="83"/>
      <c r="G20" s="12"/>
      <c r="H20" s="73"/>
      <c r="I20" s="46"/>
      <c r="J20" s="46"/>
      <c r="K20" s="46"/>
      <c r="L20" s="46"/>
      <c r="M20" s="46"/>
      <c r="N20" s="46"/>
      <c r="O20" s="46"/>
      <c r="P20" s="46"/>
      <c r="Q20" s="46"/>
      <c r="R20" s="46"/>
      <c r="S20" s="46"/>
      <c r="T20" s="46"/>
      <c r="U20" s="46"/>
      <c r="V20" s="46"/>
      <c r="W20" s="46"/>
      <c r="X20" s="46"/>
      <c r="Y20" s="46"/>
      <c r="Z20" s="46"/>
    </row>
    <row r="21" spans="1:26" ht="15.75" customHeight="1">
      <c r="A21" s="93"/>
      <c r="B21" s="72"/>
      <c r="C21" s="74">
        <v>0.33333333333333331</v>
      </c>
      <c r="D21" s="70" t="s">
        <v>188</v>
      </c>
      <c r="E21" s="71">
        <v>15</v>
      </c>
      <c r="F21" s="83"/>
      <c r="G21" s="12"/>
      <c r="H21" s="73"/>
      <c r="I21" s="46"/>
      <c r="J21" s="46"/>
      <c r="K21" s="46"/>
      <c r="L21" s="46"/>
      <c r="M21" s="46"/>
      <c r="N21" s="46"/>
      <c r="O21" s="46"/>
      <c r="P21" s="46"/>
      <c r="Q21" s="46"/>
      <c r="R21" s="46"/>
      <c r="S21" s="46"/>
      <c r="T21" s="46"/>
      <c r="U21" s="46"/>
      <c r="V21" s="46"/>
      <c r="W21" s="46"/>
      <c r="X21" s="46"/>
      <c r="Y21" s="46"/>
      <c r="Z21" s="46"/>
    </row>
    <row r="22" spans="1:26" ht="15.75" customHeight="1">
      <c r="A22" s="93"/>
      <c r="B22" s="72"/>
      <c r="C22" s="74">
        <v>0.35416666666666669</v>
      </c>
      <c r="D22" s="77" t="s">
        <v>189</v>
      </c>
      <c r="E22" s="71"/>
      <c r="F22" s="83"/>
      <c r="G22" s="12"/>
      <c r="H22" s="73"/>
      <c r="I22" s="46"/>
      <c r="J22" s="46"/>
      <c r="K22" s="46"/>
      <c r="L22" s="46"/>
      <c r="M22" s="46"/>
      <c r="N22" s="46"/>
      <c r="O22" s="46"/>
      <c r="P22" s="46"/>
      <c r="Q22" s="46"/>
      <c r="R22" s="46"/>
      <c r="S22" s="46"/>
      <c r="T22" s="46"/>
      <c r="U22" s="46"/>
      <c r="V22" s="46"/>
      <c r="W22" s="46"/>
      <c r="X22" s="46"/>
      <c r="Y22" s="46"/>
      <c r="Z22" s="46"/>
    </row>
    <row r="23" spans="1:26" ht="15.75" customHeight="1">
      <c r="A23" s="93"/>
      <c r="B23" s="72"/>
      <c r="C23" s="69"/>
      <c r="D23" s="77" t="s">
        <v>190</v>
      </c>
      <c r="E23" s="71"/>
      <c r="F23" s="83"/>
      <c r="G23" s="12"/>
      <c r="H23" s="73"/>
      <c r="I23" s="94"/>
      <c r="J23" s="46"/>
      <c r="K23" s="46"/>
      <c r="L23" s="46"/>
      <c r="M23" s="46"/>
      <c r="N23" s="46"/>
      <c r="O23" s="46"/>
      <c r="P23" s="46"/>
      <c r="Q23" s="46"/>
      <c r="R23" s="46"/>
      <c r="S23" s="46"/>
      <c r="T23" s="46"/>
      <c r="U23" s="46"/>
      <c r="V23" s="46"/>
      <c r="W23" s="46"/>
      <c r="X23" s="46"/>
      <c r="Y23" s="46"/>
      <c r="Z23" s="46"/>
    </row>
    <row r="24" spans="1:26" ht="15.75" customHeight="1">
      <c r="A24" s="93"/>
      <c r="B24" s="72" t="s">
        <v>191</v>
      </c>
      <c r="C24" s="69"/>
      <c r="D24" s="95" t="s">
        <v>192</v>
      </c>
      <c r="E24" s="71"/>
      <c r="F24" s="83"/>
      <c r="G24" s="12"/>
      <c r="H24" s="73"/>
      <c r="I24" s="46"/>
      <c r="J24" s="46"/>
      <c r="K24" s="46"/>
      <c r="L24" s="46"/>
      <c r="M24" s="46"/>
      <c r="N24" s="46"/>
      <c r="O24" s="46"/>
      <c r="P24" s="46"/>
      <c r="Q24" s="46"/>
      <c r="R24" s="46"/>
      <c r="S24" s="46"/>
      <c r="T24" s="46"/>
      <c r="U24" s="46"/>
      <c r="V24" s="46"/>
      <c r="W24" s="46"/>
      <c r="X24" s="46"/>
      <c r="Y24" s="46"/>
      <c r="Z24" s="46"/>
    </row>
    <row r="25" spans="1:26" ht="15.75" customHeight="1">
      <c r="A25" s="67"/>
      <c r="B25" s="72"/>
      <c r="C25" s="74">
        <v>0.45833333333333331</v>
      </c>
      <c r="D25" s="96" t="s">
        <v>193</v>
      </c>
      <c r="E25" s="71"/>
      <c r="F25" s="83"/>
      <c r="G25" s="12"/>
      <c r="H25" s="73"/>
      <c r="I25" s="46"/>
      <c r="J25" s="46"/>
      <c r="K25" s="46"/>
      <c r="L25" s="46"/>
      <c r="M25" s="46"/>
      <c r="N25" s="46"/>
      <c r="O25" s="46"/>
      <c r="P25" s="46"/>
      <c r="Q25" s="46"/>
      <c r="R25" s="46"/>
      <c r="S25" s="46"/>
      <c r="T25" s="46"/>
      <c r="U25" s="46"/>
      <c r="V25" s="46"/>
      <c r="W25" s="46"/>
      <c r="X25" s="46"/>
      <c r="Y25" s="46"/>
      <c r="Z25" s="46"/>
    </row>
    <row r="26" spans="1:26" ht="15.75" customHeight="1">
      <c r="A26" s="67"/>
      <c r="B26" s="72"/>
      <c r="C26" s="74">
        <v>0.52083333333333337</v>
      </c>
      <c r="D26" s="70" t="s">
        <v>194</v>
      </c>
      <c r="E26" s="71"/>
      <c r="F26" s="83" t="s">
        <v>170</v>
      </c>
      <c r="G26" s="12"/>
      <c r="H26" s="73"/>
      <c r="I26" s="46"/>
      <c r="J26" s="46"/>
      <c r="K26" s="46"/>
      <c r="L26" s="46"/>
      <c r="M26" s="46"/>
      <c r="N26" s="46"/>
      <c r="O26" s="46"/>
      <c r="P26" s="46"/>
      <c r="Q26" s="46"/>
      <c r="R26" s="46"/>
      <c r="S26" s="46"/>
      <c r="T26" s="46"/>
      <c r="U26" s="46"/>
      <c r="V26" s="46"/>
      <c r="W26" s="46"/>
      <c r="X26" s="46"/>
      <c r="Y26" s="46"/>
      <c r="Z26" s="46"/>
    </row>
    <row r="27" spans="1:26" ht="15.75" customHeight="1">
      <c r="A27" s="67"/>
      <c r="B27" s="72"/>
      <c r="C27" s="69"/>
      <c r="D27" s="96" t="s">
        <v>195</v>
      </c>
      <c r="E27" s="71"/>
      <c r="F27" s="97"/>
      <c r="G27" s="12"/>
      <c r="H27" s="73"/>
      <c r="I27" s="46"/>
      <c r="J27" s="46"/>
      <c r="K27" s="46"/>
      <c r="L27" s="46"/>
      <c r="M27" s="46"/>
      <c r="N27" s="46"/>
      <c r="O27" s="46"/>
      <c r="P27" s="46"/>
      <c r="Q27" s="46"/>
      <c r="R27" s="46"/>
      <c r="S27" s="46"/>
      <c r="T27" s="46"/>
      <c r="U27" s="46"/>
      <c r="V27" s="46"/>
      <c r="W27" s="46"/>
      <c r="X27" s="46"/>
      <c r="Y27" s="46"/>
      <c r="Z27" s="46"/>
    </row>
    <row r="28" spans="1:26" ht="15.75" customHeight="1">
      <c r="A28" s="67"/>
      <c r="B28" s="72"/>
      <c r="C28" s="69"/>
      <c r="D28" s="70" t="s">
        <v>196</v>
      </c>
      <c r="E28" s="71"/>
      <c r="F28" s="83"/>
      <c r="G28" s="12"/>
      <c r="H28" s="73"/>
      <c r="I28" s="46"/>
      <c r="J28" s="46"/>
      <c r="K28" s="46"/>
      <c r="L28" s="46"/>
      <c r="M28" s="46"/>
      <c r="N28" s="46"/>
      <c r="O28" s="46"/>
      <c r="P28" s="46"/>
      <c r="Q28" s="46"/>
      <c r="R28" s="46"/>
      <c r="S28" s="46"/>
      <c r="T28" s="46"/>
      <c r="U28" s="46"/>
      <c r="V28" s="46"/>
      <c r="W28" s="46"/>
      <c r="X28" s="46"/>
      <c r="Y28" s="46"/>
      <c r="Z28" s="46"/>
    </row>
    <row r="29" spans="1:26" ht="15.75" customHeight="1">
      <c r="A29" s="67"/>
      <c r="B29" s="72"/>
      <c r="C29" s="69"/>
      <c r="D29" s="70" t="s">
        <v>197</v>
      </c>
      <c r="E29" s="71"/>
      <c r="F29" s="83"/>
      <c r="G29" s="12"/>
      <c r="H29" s="73"/>
      <c r="I29" s="46"/>
      <c r="J29" s="46"/>
      <c r="K29" s="46"/>
      <c r="L29" s="46"/>
      <c r="M29" s="46"/>
      <c r="N29" s="46"/>
      <c r="O29" s="46"/>
      <c r="P29" s="46"/>
      <c r="Q29" s="46"/>
      <c r="R29" s="46"/>
      <c r="S29" s="46"/>
      <c r="T29" s="46"/>
      <c r="U29" s="46"/>
      <c r="V29" s="46"/>
      <c r="W29" s="46"/>
      <c r="X29" s="46"/>
      <c r="Y29" s="46"/>
      <c r="Z29" s="46"/>
    </row>
    <row r="30" spans="1:26" ht="15.75" customHeight="1">
      <c r="A30" s="67"/>
      <c r="B30" s="72"/>
      <c r="C30" s="69"/>
      <c r="D30" s="70" t="s">
        <v>198</v>
      </c>
      <c r="E30" s="71"/>
      <c r="F30" s="83"/>
      <c r="G30" s="12"/>
      <c r="H30" s="73"/>
      <c r="I30" s="46"/>
      <c r="J30" s="46"/>
      <c r="K30" s="46"/>
      <c r="L30" s="46"/>
      <c r="M30" s="46"/>
      <c r="N30" s="46"/>
      <c r="O30" s="46"/>
      <c r="P30" s="46"/>
      <c r="Q30" s="46"/>
      <c r="R30" s="46"/>
      <c r="S30" s="46"/>
      <c r="T30" s="46"/>
      <c r="U30" s="46"/>
      <c r="V30" s="46"/>
      <c r="W30" s="46"/>
      <c r="X30" s="46"/>
      <c r="Y30" s="46"/>
      <c r="Z30" s="46"/>
    </row>
    <row r="31" spans="1:26" ht="15.75" customHeight="1">
      <c r="A31" s="67"/>
      <c r="B31" s="72"/>
      <c r="C31" s="69"/>
      <c r="D31" s="70" t="s">
        <v>199</v>
      </c>
      <c r="E31" s="71"/>
      <c r="F31" s="83"/>
      <c r="G31" s="12"/>
      <c r="H31" s="73"/>
      <c r="I31" s="46"/>
      <c r="J31" s="46"/>
      <c r="K31" s="46"/>
      <c r="L31" s="46"/>
      <c r="M31" s="46"/>
      <c r="N31" s="46"/>
      <c r="O31" s="46"/>
      <c r="P31" s="46"/>
      <c r="Q31" s="46"/>
      <c r="R31" s="46"/>
      <c r="S31" s="46"/>
      <c r="T31" s="46"/>
      <c r="U31" s="46"/>
      <c r="V31" s="46"/>
      <c r="W31" s="46"/>
      <c r="X31" s="46"/>
      <c r="Y31" s="46"/>
      <c r="Z31" s="46"/>
    </row>
    <row r="32" spans="1:26" ht="15.75" customHeight="1">
      <c r="A32" s="67"/>
      <c r="B32" s="72"/>
      <c r="C32" s="74">
        <v>0.58333333333333337</v>
      </c>
      <c r="D32" s="70" t="s">
        <v>200</v>
      </c>
      <c r="E32" s="71"/>
      <c r="F32" s="83"/>
      <c r="G32" s="12"/>
      <c r="H32" s="73"/>
      <c r="I32" s="46"/>
      <c r="J32" s="46"/>
      <c r="K32" s="46"/>
      <c r="L32" s="46"/>
      <c r="M32" s="46"/>
      <c r="N32" s="46"/>
      <c r="O32" s="46"/>
      <c r="P32" s="46"/>
      <c r="Q32" s="46"/>
      <c r="R32" s="46"/>
      <c r="S32" s="46"/>
      <c r="T32" s="46"/>
      <c r="U32" s="46"/>
      <c r="V32" s="46"/>
      <c r="W32" s="46"/>
      <c r="X32" s="46"/>
      <c r="Y32" s="46"/>
      <c r="Z32" s="46"/>
    </row>
    <row r="33" spans="1:26" ht="15.75" customHeight="1">
      <c r="A33" s="67"/>
      <c r="B33" s="72"/>
      <c r="C33" s="74">
        <v>0.59375</v>
      </c>
      <c r="D33" s="70" t="s">
        <v>201</v>
      </c>
      <c r="E33" s="71"/>
      <c r="F33" s="83"/>
      <c r="G33" s="12"/>
      <c r="H33" s="73"/>
      <c r="I33" s="46"/>
      <c r="J33" s="46"/>
      <c r="K33" s="46"/>
      <c r="L33" s="46"/>
      <c r="M33" s="46"/>
      <c r="N33" s="46"/>
      <c r="O33" s="46"/>
      <c r="P33" s="46"/>
      <c r="Q33" s="46"/>
      <c r="R33" s="46"/>
      <c r="S33" s="46"/>
      <c r="T33" s="46"/>
      <c r="U33" s="46"/>
      <c r="V33" s="46"/>
      <c r="W33" s="46"/>
      <c r="X33" s="46"/>
      <c r="Y33" s="46"/>
      <c r="Z33" s="46"/>
    </row>
    <row r="34" spans="1:26" ht="15.75" customHeight="1">
      <c r="A34" s="67"/>
      <c r="B34" s="72"/>
      <c r="C34" s="74">
        <v>0.59375</v>
      </c>
      <c r="D34" s="70" t="s">
        <v>202</v>
      </c>
      <c r="E34" s="71"/>
      <c r="F34" s="83"/>
      <c r="G34" s="12"/>
      <c r="H34" s="73"/>
      <c r="I34" s="46"/>
      <c r="J34" s="46"/>
      <c r="K34" s="46"/>
      <c r="L34" s="46"/>
      <c r="M34" s="46"/>
      <c r="N34" s="46"/>
      <c r="O34" s="46"/>
      <c r="P34" s="46"/>
      <c r="Q34" s="46"/>
      <c r="R34" s="46"/>
      <c r="S34" s="46"/>
      <c r="T34" s="46"/>
      <c r="U34" s="46"/>
      <c r="V34" s="46"/>
      <c r="W34" s="46"/>
      <c r="X34" s="46"/>
      <c r="Y34" s="46"/>
      <c r="Z34" s="46"/>
    </row>
    <row r="35" spans="1:26" ht="15.75" customHeight="1">
      <c r="A35" s="67"/>
      <c r="B35" s="72"/>
      <c r="C35" s="74">
        <v>0.60416666666666663</v>
      </c>
      <c r="D35" s="70" t="s">
        <v>203</v>
      </c>
      <c r="E35" s="71"/>
      <c r="F35" s="83"/>
      <c r="G35" s="12"/>
      <c r="H35" s="73"/>
      <c r="I35" s="46"/>
      <c r="J35" s="46"/>
      <c r="K35" s="46"/>
      <c r="L35" s="46"/>
      <c r="M35" s="46"/>
      <c r="N35" s="46"/>
      <c r="O35" s="46"/>
      <c r="P35" s="46"/>
      <c r="Q35" s="46"/>
      <c r="R35" s="46"/>
      <c r="S35" s="46"/>
      <c r="T35" s="46"/>
      <c r="U35" s="46"/>
      <c r="V35" s="46"/>
      <c r="W35" s="46"/>
      <c r="X35" s="46"/>
      <c r="Y35" s="46"/>
      <c r="Z35" s="46"/>
    </row>
    <row r="36" spans="1:26" ht="15.75" customHeight="1">
      <c r="A36" s="67"/>
      <c r="B36" s="72"/>
      <c r="C36" s="69"/>
      <c r="D36" s="70" t="s">
        <v>204</v>
      </c>
      <c r="E36" s="71"/>
      <c r="F36" s="83"/>
      <c r="G36" s="12"/>
      <c r="H36" s="73"/>
      <c r="I36" s="46"/>
      <c r="J36" s="46"/>
      <c r="K36" s="46"/>
      <c r="L36" s="46"/>
      <c r="M36" s="46"/>
      <c r="N36" s="46"/>
      <c r="O36" s="46"/>
      <c r="P36" s="46"/>
      <c r="Q36" s="46"/>
      <c r="R36" s="46"/>
      <c r="S36" s="46"/>
      <c r="T36" s="46"/>
      <c r="U36" s="46"/>
      <c r="V36" s="46"/>
      <c r="W36" s="46"/>
      <c r="X36" s="46"/>
      <c r="Y36" s="46"/>
      <c r="Z36" s="46"/>
    </row>
    <row r="37" spans="1:26" ht="15.75" customHeight="1">
      <c r="A37" s="67"/>
      <c r="B37" s="72"/>
      <c r="C37" s="74">
        <v>0.60416666666666663</v>
      </c>
      <c r="D37" s="70" t="s">
        <v>205</v>
      </c>
      <c r="E37" s="71"/>
      <c r="F37" s="83"/>
      <c r="G37" s="12"/>
      <c r="H37" s="73"/>
      <c r="I37" s="46"/>
      <c r="J37" s="46"/>
      <c r="K37" s="46"/>
      <c r="L37" s="46"/>
      <c r="M37" s="46"/>
      <c r="N37" s="46"/>
      <c r="O37" s="46"/>
      <c r="P37" s="46"/>
      <c r="Q37" s="46"/>
      <c r="R37" s="46"/>
      <c r="S37" s="46"/>
      <c r="T37" s="46"/>
      <c r="U37" s="46"/>
      <c r="V37" s="46"/>
      <c r="W37" s="46"/>
      <c r="X37" s="46"/>
      <c r="Y37" s="46"/>
      <c r="Z37" s="46"/>
    </row>
    <row r="38" spans="1:26" ht="15.75" customHeight="1">
      <c r="A38" s="93"/>
      <c r="B38" s="72"/>
      <c r="C38" s="74">
        <v>0.625</v>
      </c>
      <c r="D38" s="70" t="s">
        <v>206</v>
      </c>
      <c r="E38" s="71"/>
      <c r="F38" s="83"/>
      <c r="G38" s="12"/>
      <c r="H38" s="73"/>
      <c r="I38" s="46"/>
      <c r="J38" s="46"/>
      <c r="K38" s="46"/>
      <c r="L38" s="46"/>
      <c r="M38" s="46"/>
      <c r="N38" s="46"/>
      <c r="O38" s="46"/>
      <c r="P38" s="46"/>
      <c r="Q38" s="46"/>
      <c r="R38" s="46"/>
      <c r="S38" s="46"/>
      <c r="T38" s="46"/>
      <c r="U38" s="46"/>
      <c r="V38" s="46"/>
      <c r="W38" s="46"/>
      <c r="X38" s="46"/>
      <c r="Y38" s="46"/>
      <c r="Z38" s="46"/>
    </row>
    <row r="39" spans="1:26" ht="15.75" customHeight="1">
      <c r="A39" s="93"/>
      <c r="B39" s="72"/>
      <c r="C39" s="74">
        <v>0.625</v>
      </c>
      <c r="D39" s="70" t="s">
        <v>207</v>
      </c>
      <c r="E39" s="71"/>
      <c r="F39" s="83"/>
      <c r="G39" s="12"/>
      <c r="H39" s="73"/>
      <c r="I39" s="46"/>
      <c r="J39" s="46"/>
      <c r="K39" s="46"/>
      <c r="L39" s="46"/>
      <c r="M39" s="46"/>
      <c r="N39" s="46"/>
      <c r="O39" s="46"/>
      <c r="P39" s="46"/>
      <c r="Q39" s="46"/>
      <c r="R39" s="46"/>
      <c r="S39" s="46"/>
      <c r="T39" s="46"/>
      <c r="U39" s="46"/>
      <c r="V39" s="46"/>
      <c r="W39" s="46"/>
      <c r="X39" s="46"/>
      <c r="Y39" s="46"/>
      <c r="Z39" s="46"/>
    </row>
    <row r="40" spans="1:26" ht="15.75" customHeight="1">
      <c r="A40" s="93"/>
      <c r="B40" s="72"/>
      <c r="C40" s="74">
        <v>0.625</v>
      </c>
      <c r="D40" s="70" t="s">
        <v>208</v>
      </c>
      <c r="E40" s="71"/>
      <c r="F40" s="83"/>
      <c r="G40" s="12"/>
      <c r="H40" s="73"/>
      <c r="I40" s="46"/>
      <c r="J40" s="46"/>
      <c r="K40" s="46"/>
      <c r="L40" s="46"/>
      <c r="M40" s="46"/>
      <c r="N40" s="46"/>
      <c r="O40" s="46"/>
      <c r="P40" s="46"/>
      <c r="Q40" s="46"/>
      <c r="R40" s="46"/>
      <c r="S40" s="46"/>
      <c r="T40" s="46"/>
      <c r="U40" s="46"/>
      <c r="V40" s="46"/>
      <c r="W40" s="46"/>
      <c r="X40" s="46"/>
      <c r="Y40" s="46"/>
      <c r="Z40" s="46"/>
    </row>
    <row r="41" spans="1:26" ht="15.75" customHeight="1">
      <c r="A41" s="98" t="s">
        <v>170</v>
      </c>
      <c r="B41" s="72"/>
      <c r="C41" s="74">
        <v>0.66666666666666663</v>
      </c>
      <c r="D41" s="70" t="s">
        <v>209</v>
      </c>
      <c r="E41" s="71"/>
      <c r="F41" s="83"/>
      <c r="G41" s="12"/>
      <c r="H41" s="73"/>
      <c r="I41" s="46"/>
      <c r="J41" s="46"/>
      <c r="K41" s="46"/>
      <c r="L41" s="46"/>
      <c r="M41" s="46"/>
      <c r="N41" s="46"/>
      <c r="O41" s="46"/>
      <c r="P41" s="46"/>
      <c r="Q41" s="46"/>
      <c r="R41" s="46"/>
      <c r="S41" s="46"/>
      <c r="T41" s="46"/>
      <c r="U41" s="46"/>
      <c r="V41" s="46"/>
      <c r="W41" s="46"/>
      <c r="X41" s="46"/>
      <c r="Y41" s="46"/>
      <c r="Z41" s="46"/>
    </row>
    <row r="42" spans="1:26" ht="15.75" customHeight="1">
      <c r="A42" s="93"/>
      <c r="B42" s="72"/>
      <c r="C42" s="74">
        <v>0.69097222222222221</v>
      </c>
      <c r="D42" s="70" t="s">
        <v>210</v>
      </c>
      <c r="E42" s="71" t="s">
        <v>170</v>
      </c>
      <c r="F42" s="83"/>
      <c r="G42" s="12"/>
      <c r="H42" s="73"/>
      <c r="I42" s="46"/>
      <c r="J42" s="46"/>
      <c r="K42" s="46"/>
      <c r="L42" s="46"/>
      <c r="M42" s="46"/>
      <c r="N42" s="46"/>
      <c r="O42" s="46"/>
      <c r="P42" s="46"/>
      <c r="Q42" s="46"/>
      <c r="R42" s="46"/>
      <c r="S42" s="46"/>
      <c r="T42" s="46"/>
      <c r="U42" s="46"/>
      <c r="V42" s="46"/>
      <c r="W42" s="46"/>
      <c r="X42" s="46"/>
      <c r="Y42" s="46"/>
      <c r="Z42" s="46"/>
    </row>
    <row r="43" spans="1:26" ht="15.75" customHeight="1">
      <c r="A43" s="93"/>
      <c r="B43" s="72"/>
      <c r="C43" s="74">
        <v>0.6875</v>
      </c>
      <c r="D43" s="70" t="s">
        <v>211</v>
      </c>
      <c r="E43" s="71"/>
      <c r="F43" s="83"/>
      <c r="G43" s="12"/>
      <c r="H43" s="73"/>
      <c r="I43" s="46"/>
      <c r="J43" s="46"/>
      <c r="K43" s="46"/>
      <c r="L43" s="46"/>
      <c r="M43" s="46"/>
      <c r="N43" s="46"/>
      <c r="O43" s="46"/>
      <c r="P43" s="46"/>
      <c r="Q43" s="46"/>
      <c r="R43" s="46"/>
      <c r="S43" s="46"/>
      <c r="T43" s="46"/>
      <c r="U43" s="46"/>
      <c r="V43" s="46"/>
      <c r="W43" s="46"/>
      <c r="X43" s="46"/>
      <c r="Y43" s="46"/>
      <c r="Z43" s="46"/>
    </row>
    <row r="44" spans="1:26" ht="15.75" customHeight="1">
      <c r="A44" s="93"/>
      <c r="B44" s="72"/>
      <c r="C44" s="74">
        <v>0.6875</v>
      </c>
      <c r="D44" s="70" t="s">
        <v>212</v>
      </c>
      <c r="E44" s="71"/>
      <c r="F44" s="83"/>
      <c r="G44" s="12"/>
      <c r="H44" s="73"/>
      <c r="I44" s="46"/>
      <c r="J44" s="46"/>
      <c r="K44" s="46"/>
      <c r="L44" s="46"/>
      <c r="M44" s="46"/>
      <c r="N44" s="46"/>
      <c r="O44" s="46"/>
      <c r="P44" s="46"/>
      <c r="Q44" s="46"/>
      <c r="R44" s="46"/>
      <c r="S44" s="46"/>
      <c r="T44" s="46"/>
      <c r="U44" s="46"/>
      <c r="V44" s="46"/>
      <c r="W44" s="46"/>
      <c r="X44" s="46"/>
      <c r="Y44" s="46"/>
      <c r="Z44" s="46"/>
    </row>
    <row r="45" spans="1:26" ht="15.75" customHeight="1">
      <c r="A45" s="93"/>
      <c r="B45" s="72"/>
      <c r="C45" s="74">
        <v>0.72916666666666663</v>
      </c>
      <c r="D45" s="70" t="s">
        <v>213</v>
      </c>
      <c r="E45" s="71"/>
      <c r="F45" s="83"/>
      <c r="G45" s="12"/>
      <c r="H45" s="73"/>
      <c r="I45" s="46"/>
      <c r="J45" s="46"/>
      <c r="K45" s="46"/>
      <c r="L45" s="46"/>
      <c r="M45" s="46"/>
      <c r="N45" s="46"/>
      <c r="O45" s="46"/>
      <c r="P45" s="46"/>
      <c r="Q45" s="46"/>
      <c r="R45" s="46"/>
      <c r="S45" s="46"/>
      <c r="T45" s="46"/>
      <c r="U45" s="46"/>
      <c r="V45" s="46"/>
      <c r="W45" s="46"/>
      <c r="X45" s="46"/>
      <c r="Y45" s="46"/>
      <c r="Z45" s="46"/>
    </row>
    <row r="46" spans="1:26" ht="15.75" customHeight="1">
      <c r="A46" s="93"/>
      <c r="B46" s="72"/>
      <c r="C46" s="74">
        <v>0.75</v>
      </c>
      <c r="D46" s="70" t="s">
        <v>214</v>
      </c>
      <c r="E46" s="71"/>
      <c r="F46" s="83"/>
      <c r="G46" s="12"/>
      <c r="H46" s="73"/>
      <c r="I46" s="46"/>
      <c r="J46" s="46"/>
      <c r="K46" s="46"/>
      <c r="L46" s="46"/>
      <c r="M46" s="46"/>
      <c r="N46" s="46"/>
      <c r="O46" s="46"/>
      <c r="P46" s="46"/>
      <c r="Q46" s="46"/>
      <c r="R46" s="46"/>
      <c r="S46" s="46"/>
      <c r="T46" s="46"/>
      <c r="U46" s="46"/>
      <c r="V46" s="46"/>
      <c r="W46" s="46"/>
      <c r="X46" s="46"/>
      <c r="Y46" s="46"/>
      <c r="Z46" s="46"/>
    </row>
    <row r="47" spans="1:26" ht="15.75" customHeight="1">
      <c r="A47" s="93"/>
      <c r="B47" s="72"/>
      <c r="C47" s="74">
        <v>0.75</v>
      </c>
      <c r="D47" s="70" t="s">
        <v>215</v>
      </c>
      <c r="E47" s="71"/>
      <c r="F47" s="83"/>
      <c r="G47" s="12"/>
      <c r="H47" s="73"/>
      <c r="I47" s="46"/>
      <c r="J47" s="46"/>
      <c r="K47" s="46"/>
      <c r="L47" s="46"/>
      <c r="M47" s="46"/>
      <c r="N47" s="46"/>
      <c r="O47" s="46"/>
      <c r="P47" s="46"/>
      <c r="Q47" s="46"/>
      <c r="R47" s="46"/>
      <c r="S47" s="46"/>
      <c r="T47" s="46"/>
      <c r="U47" s="46"/>
      <c r="V47" s="46"/>
      <c r="W47" s="46"/>
      <c r="X47" s="46"/>
      <c r="Y47" s="46"/>
      <c r="Z47" s="46"/>
    </row>
    <row r="48" spans="1:26" ht="15.75" customHeight="1">
      <c r="A48" s="93"/>
      <c r="B48" s="72"/>
      <c r="C48" s="74">
        <v>0.83333333333333337</v>
      </c>
      <c r="D48" s="70" t="s">
        <v>216</v>
      </c>
      <c r="E48" s="71"/>
      <c r="F48" s="83"/>
      <c r="G48" s="12"/>
      <c r="H48" s="73"/>
      <c r="I48" s="46"/>
      <c r="J48" s="46"/>
      <c r="K48" s="46"/>
      <c r="L48" s="46"/>
      <c r="M48" s="46"/>
      <c r="N48" s="46"/>
      <c r="O48" s="46"/>
      <c r="P48" s="46"/>
      <c r="Q48" s="46"/>
      <c r="R48" s="46"/>
      <c r="S48" s="46"/>
      <c r="T48" s="46"/>
      <c r="U48" s="46"/>
      <c r="V48" s="46"/>
      <c r="W48" s="46"/>
      <c r="X48" s="46"/>
      <c r="Y48" s="46"/>
      <c r="Z48" s="46"/>
    </row>
    <row r="49" spans="1:26" ht="15.75" customHeight="1">
      <c r="A49" s="93"/>
      <c r="B49" s="72"/>
      <c r="C49" s="74">
        <v>0.86458333333333337</v>
      </c>
      <c r="D49" s="70" t="s">
        <v>217</v>
      </c>
      <c r="E49" s="71"/>
      <c r="F49" s="83"/>
      <c r="G49" s="12"/>
      <c r="H49" s="73"/>
      <c r="I49" s="46"/>
      <c r="J49" s="46"/>
      <c r="K49" s="46"/>
      <c r="L49" s="46"/>
      <c r="M49" s="46"/>
      <c r="N49" s="46"/>
      <c r="O49" s="46"/>
      <c r="P49" s="46"/>
      <c r="Q49" s="46"/>
      <c r="R49" s="46"/>
      <c r="S49" s="46"/>
      <c r="T49" s="46"/>
      <c r="U49" s="46"/>
      <c r="V49" s="46"/>
      <c r="W49" s="46"/>
      <c r="X49" s="46"/>
      <c r="Y49" s="46"/>
      <c r="Z49" s="46"/>
    </row>
    <row r="50" spans="1:26" ht="15.75" customHeight="1">
      <c r="A50" s="93"/>
      <c r="B50" s="72"/>
      <c r="C50" s="74">
        <v>0.875</v>
      </c>
      <c r="D50" s="70" t="s">
        <v>218</v>
      </c>
      <c r="E50" s="71"/>
      <c r="F50" s="83"/>
      <c r="G50" s="12"/>
      <c r="H50" s="73"/>
      <c r="I50" s="46"/>
      <c r="J50" s="46"/>
      <c r="K50" s="46"/>
      <c r="L50" s="46"/>
      <c r="M50" s="46"/>
      <c r="N50" s="46"/>
      <c r="O50" s="46"/>
      <c r="P50" s="46"/>
      <c r="Q50" s="46"/>
      <c r="R50" s="46"/>
      <c r="S50" s="46"/>
      <c r="T50" s="46"/>
      <c r="U50" s="46"/>
      <c r="V50" s="46"/>
      <c r="W50" s="46"/>
      <c r="X50" s="46"/>
      <c r="Y50" s="46"/>
      <c r="Z50" s="46"/>
    </row>
    <row r="51" spans="1:26" ht="15.75" customHeight="1">
      <c r="A51" s="93"/>
      <c r="B51" s="76"/>
      <c r="C51" s="69"/>
      <c r="D51" s="70" t="s">
        <v>219</v>
      </c>
      <c r="E51" s="71"/>
      <c r="F51" s="83"/>
      <c r="G51" s="12"/>
      <c r="H51" s="73"/>
      <c r="I51" s="46"/>
      <c r="J51" s="46"/>
      <c r="K51" s="46"/>
      <c r="L51" s="46"/>
      <c r="M51" s="46"/>
      <c r="N51" s="46"/>
      <c r="O51" s="46"/>
      <c r="P51" s="46"/>
      <c r="Q51" s="46"/>
      <c r="R51" s="46"/>
      <c r="S51" s="46"/>
      <c r="T51" s="46"/>
      <c r="U51" s="46"/>
      <c r="V51" s="46"/>
      <c r="W51" s="46"/>
      <c r="X51" s="46"/>
      <c r="Y51" s="46"/>
      <c r="Z51" s="46"/>
    </row>
    <row r="52" spans="1:26" ht="15.75" customHeight="1">
      <c r="A52" s="12" t="s">
        <v>220</v>
      </c>
      <c r="B52" s="99"/>
      <c r="C52" s="100" t="s">
        <v>221</v>
      </c>
      <c r="D52" s="70" t="s">
        <v>92</v>
      </c>
      <c r="E52" s="71"/>
      <c r="F52" s="83"/>
      <c r="G52" s="12"/>
      <c r="H52" s="73"/>
      <c r="I52" s="46"/>
      <c r="J52" s="46"/>
      <c r="K52" s="46"/>
      <c r="L52" s="46"/>
      <c r="M52" s="46"/>
      <c r="N52" s="46"/>
      <c r="O52" s="46"/>
      <c r="P52" s="46"/>
      <c r="Q52" s="46"/>
      <c r="R52" s="46"/>
      <c r="S52" s="46"/>
      <c r="T52" s="46"/>
      <c r="U52" s="46"/>
      <c r="V52" s="46"/>
      <c r="W52" s="46"/>
      <c r="X52" s="46"/>
      <c r="Y52" s="46"/>
      <c r="Z52" s="46"/>
    </row>
    <row r="53" spans="1:26" ht="15.75" customHeight="1">
      <c r="A53" s="61">
        <f>$G$1+ B53</f>
        <v>45725</v>
      </c>
      <c r="B53" s="62">
        <v>1</v>
      </c>
      <c r="C53" s="101"/>
      <c r="D53" s="64"/>
      <c r="E53" s="65"/>
      <c r="F53" s="89"/>
      <c r="G53" s="90"/>
      <c r="H53" s="73"/>
      <c r="I53" s="46"/>
      <c r="J53" s="46"/>
      <c r="K53" s="46"/>
      <c r="L53" s="46"/>
      <c r="M53" s="46"/>
      <c r="N53" s="46"/>
      <c r="O53" s="46"/>
      <c r="P53" s="46"/>
      <c r="Q53" s="46"/>
      <c r="R53" s="46"/>
      <c r="S53" s="46"/>
      <c r="T53" s="46"/>
      <c r="U53" s="46"/>
      <c r="V53" s="46"/>
      <c r="W53" s="46"/>
      <c r="X53" s="46"/>
      <c r="Y53" s="46"/>
      <c r="Z53" s="46"/>
    </row>
    <row r="54" spans="1:26" ht="15.75" customHeight="1">
      <c r="A54" s="102" t="s">
        <v>170</v>
      </c>
      <c r="B54" s="72" t="s">
        <v>222</v>
      </c>
      <c r="C54" s="74">
        <v>0.28125</v>
      </c>
      <c r="D54" s="70" t="s">
        <v>223</v>
      </c>
      <c r="E54" s="71"/>
      <c r="F54" s="103"/>
      <c r="G54" s="104"/>
      <c r="H54" s="73" t="s">
        <v>170</v>
      </c>
      <c r="I54" s="46"/>
      <c r="J54" s="46"/>
      <c r="K54" s="46"/>
      <c r="L54" s="46"/>
      <c r="M54" s="46"/>
      <c r="N54" s="46"/>
      <c r="O54" s="46"/>
      <c r="P54" s="46"/>
      <c r="Q54" s="46"/>
      <c r="R54" s="46"/>
      <c r="S54" s="46"/>
      <c r="T54" s="46"/>
      <c r="U54" s="46"/>
      <c r="V54" s="46"/>
      <c r="W54" s="46"/>
      <c r="X54" s="46"/>
      <c r="Y54" s="46"/>
      <c r="Z54" s="46"/>
    </row>
    <row r="55" spans="1:26" ht="15.75" customHeight="1">
      <c r="A55" s="102"/>
      <c r="B55" s="72"/>
      <c r="C55" s="74">
        <v>0.29166666666666669</v>
      </c>
      <c r="D55" s="70" t="s">
        <v>224</v>
      </c>
      <c r="E55" s="71"/>
      <c r="F55" s="83"/>
      <c r="G55" s="12"/>
      <c r="H55" s="73"/>
      <c r="I55" s="46"/>
      <c r="J55" s="46"/>
      <c r="K55" s="46"/>
      <c r="L55" s="46"/>
      <c r="M55" s="46"/>
      <c r="N55" s="46"/>
      <c r="O55" s="46"/>
      <c r="P55" s="46"/>
      <c r="Q55" s="46"/>
      <c r="R55" s="46"/>
      <c r="S55" s="46"/>
      <c r="T55" s="46"/>
      <c r="U55" s="46"/>
      <c r="V55" s="46"/>
      <c r="W55" s="46"/>
      <c r="X55" s="46"/>
      <c r="Y55" s="46"/>
      <c r="Z55" s="46"/>
    </row>
    <row r="56" spans="1:26" ht="15.75" customHeight="1">
      <c r="A56" s="105" t="s">
        <v>170</v>
      </c>
      <c r="B56" s="12"/>
      <c r="C56" s="74">
        <v>0.30208333333333331</v>
      </c>
      <c r="D56" s="70" t="s">
        <v>225</v>
      </c>
      <c r="E56" s="71"/>
      <c r="F56" s="83"/>
      <c r="G56" s="12"/>
      <c r="H56" s="73"/>
      <c r="I56" s="46"/>
      <c r="J56" s="46"/>
      <c r="K56" s="46"/>
      <c r="L56" s="46"/>
      <c r="M56" s="46"/>
      <c r="N56" s="46"/>
      <c r="O56" s="46"/>
      <c r="P56" s="46"/>
      <c r="Q56" s="46"/>
      <c r="R56" s="46"/>
      <c r="S56" s="46"/>
      <c r="T56" s="46"/>
      <c r="U56" s="46"/>
      <c r="V56" s="46"/>
      <c r="W56" s="46"/>
      <c r="X56" s="46"/>
      <c r="Y56" s="46"/>
      <c r="Z56" s="46"/>
    </row>
    <row r="57" spans="1:26" ht="15.75" customHeight="1">
      <c r="A57" s="93"/>
      <c r="B57" s="72"/>
      <c r="C57" s="74">
        <v>0.3125</v>
      </c>
      <c r="D57" s="70" t="s">
        <v>226</v>
      </c>
      <c r="E57" s="71"/>
      <c r="F57" s="83"/>
      <c r="G57" s="12"/>
      <c r="H57" s="73"/>
      <c r="I57" s="46"/>
      <c r="J57" s="46"/>
      <c r="K57" s="46"/>
      <c r="L57" s="46"/>
      <c r="M57" s="46"/>
      <c r="N57" s="46"/>
      <c r="O57" s="46"/>
      <c r="P57" s="46"/>
      <c r="Q57" s="46"/>
      <c r="R57" s="46"/>
      <c r="S57" s="46"/>
      <c r="T57" s="46"/>
      <c r="U57" s="46"/>
      <c r="V57" s="46"/>
      <c r="W57" s="46"/>
      <c r="X57" s="46"/>
      <c r="Y57" s="46"/>
      <c r="Z57" s="46"/>
    </row>
    <row r="58" spans="1:26" ht="15.75" customHeight="1">
      <c r="A58" s="93"/>
      <c r="B58" s="72"/>
      <c r="C58" s="74">
        <v>0.3125</v>
      </c>
      <c r="D58" s="70" t="s">
        <v>227</v>
      </c>
      <c r="E58" s="71"/>
      <c r="F58" s="83"/>
      <c r="G58" s="12"/>
      <c r="H58" s="73"/>
      <c r="I58" s="46"/>
      <c r="J58" s="46"/>
      <c r="K58" s="46"/>
      <c r="L58" s="46"/>
      <c r="M58" s="46"/>
      <c r="N58" s="46"/>
      <c r="O58" s="46"/>
      <c r="P58" s="46"/>
      <c r="Q58" s="46"/>
      <c r="R58" s="46"/>
      <c r="S58" s="46"/>
      <c r="T58" s="46"/>
      <c r="U58" s="46"/>
      <c r="V58" s="46"/>
      <c r="W58" s="46"/>
      <c r="X58" s="46"/>
      <c r="Y58" s="46"/>
      <c r="Z58" s="46"/>
    </row>
    <row r="59" spans="1:26" ht="15.75" customHeight="1">
      <c r="A59" s="93"/>
      <c r="B59" s="72"/>
      <c r="C59" s="74">
        <v>0.3125</v>
      </c>
      <c r="D59" s="70" t="s">
        <v>228</v>
      </c>
      <c r="E59" s="71"/>
      <c r="F59" s="83"/>
      <c r="G59" s="12"/>
      <c r="H59" s="73"/>
      <c r="I59" s="46"/>
      <c r="J59" s="46"/>
      <c r="K59" s="46"/>
      <c r="L59" s="46"/>
      <c r="M59" s="46"/>
      <c r="N59" s="46"/>
      <c r="O59" s="46"/>
      <c r="P59" s="46"/>
      <c r="Q59" s="46"/>
      <c r="R59" s="46"/>
      <c r="S59" s="46"/>
      <c r="T59" s="46"/>
      <c r="U59" s="46"/>
      <c r="V59" s="46"/>
      <c r="W59" s="46"/>
      <c r="X59" s="46"/>
      <c r="Y59" s="46"/>
      <c r="Z59" s="46"/>
    </row>
    <row r="60" spans="1:26" ht="15.75" customHeight="1">
      <c r="A60" s="93"/>
      <c r="B60" s="72"/>
      <c r="C60" s="74"/>
      <c r="D60" s="70" t="s">
        <v>229</v>
      </c>
      <c r="E60" s="71"/>
      <c r="F60" s="83"/>
      <c r="G60" s="12"/>
      <c r="H60" s="73"/>
      <c r="I60" s="46"/>
      <c r="J60" s="46"/>
      <c r="K60" s="46"/>
      <c r="L60" s="46"/>
      <c r="M60" s="46"/>
      <c r="N60" s="46"/>
      <c r="O60" s="46"/>
      <c r="P60" s="46"/>
      <c r="Q60" s="46"/>
      <c r="R60" s="46"/>
      <c r="S60" s="46"/>
      <c r="T60" s="46"/>
      <c r="U60" s="46"/>
      <c r="V60" s="46"/>
      <c r="W60" s="46"/>
      <c r="X60" s="46"/>
      <c r="Y60" s="46"/>
      <c r="Z60" s="46"/>
    </row>
    <row r="61" spans="1:26" ht="15.75" customHeight="1">
      <c r="A61" s="93"/>
      <c r="B61" s="72"/>
      <c r="C61" s="74"/>
      <c r="D61" s="70" t="s">
        <v>230</v>
      </c>
      <c r="E61" s="71"/>
      <c r="F61" s="83"/>
      <c r="G61" s="12"/>
      <c r="H61" s="73"/>
      <c r="I61" s="46"/>
      <c r="J61" s="46"/>
      <c r="K61" s="46"/>
      <c r="L61" s="46"/>
      <c r="M61" s="46"/>
      <c r="N61" s="46"/>
      <c r="O61" s="46"/>
      <c r="P61" s="46"/>
      <c r="Q61" s="46"/>
      <c r="R61" s="46"/>
      <c r="S61" s="46"/>
      <c r="T61" s="46"/>
      <c r="U61" s="46"/>
      <c r="V61" s="46"/>
      <c r="W61" s="46"/>
      <c r="X61" s="46"/>
      <c r="Y61" s="46"/>
      <c r="Z61" s="46"/>
    </row>
    <row r="62" spans="1:26" ht="15.75" customHeight="1">
      <c r="A62" s="93"/>
      <c r="B62" s="72"/>
      <c r="C62" s="74">
        <v>0.3298611111111111</v>
      </c>
      <c r="D62" s="70" t="s">
        <v>231</v>
      </c>
      <c r="E62" s="71"/>
      <c r="F62" s="83"/>
      <c r="G62" s="12"/>
      <c r="H62" s="73"/>
      <c r="I62" s="46"/>
      <c r="J62" s="46"/>
      <c r="K62" s="46"/>
      <c r="L62" s="46"/>
      <c r="M62" s="46"/>
      <c r="N62" s="46"/>
      <c r="O62" s="46"/>
      <c r="P62" s="46"/>
      <c r="Q62" s="46"/>
      <c r="R62" s="46"/>
      <c r="S62" s="46"/>
      <c r="T62" s="46"/>
      <c r="U62" s="46"/>
      <c r="V62" s="46"/>
      <c r="W62" s="46"/>
      <c r="X62" s="46"/>
      <c r="Y62" s="46"/>
      <c r="Z62" s="46"/>
    </row>
    <row r="63" spans="1:26" ht="15.75" customHeight="1">
      <c r="A63" s="93"/>
      <c r="B63" s="72"/>
      <c r="C63" s="74"/>
      <c r="D63" s="70" t="s">
        <v>210</v>
      </c>
      <c r="E63" s="71" t="s">
        <v>170</v>
      </c>
      <c r="F63" s="83"/>
      <c r="G63" s="12"/>
      <c r="H63" s="73"/>
      <c r="I63" s="46"/>
      <c r="J63" s="46"/>
      <c r="K63" s="46"/>
      <c r="L63" s="46"/>
      <c r="M63" s="46"/>
      <c r="N63" s="46"/>
      <c r="O63" s="46"/>
      <c r="P63" s="46"/>
      <c r="Q63" s="46"/>
      <c r="R63" s="46"/>
      <c r="S63" s="46"/>
      <c r="T63" s="46"/>
      <c r="U63" s="46"/>
      <c r="V63" s="46"/>
      <c r="W63" s="46"/>
      <c r="X63" s="46"/>
      <c r="Y63" s="46"/>
      <c r="Z63" s="46"/>
    </row>
    <row r="64" spans="1:26" ht="15.75" customHeight="1">
      <c r="A64" s="93"/>
      <c r="B64" s="72"/>
      <c r="C64" s="74">
        <v>0.33333333333333331</v>
      </c>
      <c r="D64" s="70" t="s">
        <v>232</v>
      </c>
      <c r="E64" s="71"/>
      <c r="F64" s="83"/>
      <c r="G64" s="12"/>
      <c r="H64" s="73"/>
      <c r="I64" s="46"/>
      <c r="J64" s="46"/>
      <c r="K64" s="46"/>
      <c r="L64" s="46"/>
      <c r="M64" s="46"/>
      <c r="N64" s="46"/>
      <c r="O64" s="46"/>
      <c r="P64" s="46"/>
      <c r="Q64" s="46"/>
      <c r="R64" s="46"/>
      <c r="S64" s="46"/>
      <c r="T64" s="46"/>
      <c r="U64" s="46"/>
      <c r="V64" s="46"/>
      <c r="W64" s="46"/>
      <c r="X64" s="46"/>
      <c r="Y64" s="46"/>
      <c r="Z64" s="46"/>
    </row>
    <row r="65" spans="1:26" ht="15.75" customHeight="1">
      <c r="A65" s="93"/>
      <c r="B65" s="72"/>
      <c r="C65" s="69"/>
      <c r="D65" s="70" t="s">
        <v>233</v>
      </c>
      <c r="E65" s="71"/>
      <c r="F65" s="83"/>
      <c r="G65" s="12"/>
      <c r="H65" s="73"/>
      <c r="I65" s="46"/>
      <c r="J65" s="46"/>
      <c r="K65" s="46"/>
      <c r="L65" s="46"/>
      <c r="M65" s="46"/>
      <c r="N65" s="46"/>
      <c r="O65" s="46"/>
      <c r="P65" s="46"/>
      <c r="Q65" s="46"/>
      <c r="R65" s="46"/>
      <c r="S65" s="46"/>
      <c r="T65" s="46"/>
      <c r="U65" s="46"/>
      <c r="V65" s="46"/>
      <c r="W65" s="46"/>
      <c r="X65" s="46"/>
      <c r="Y65" s="46"/>
      <c r="Z65" s="46"/>
    </row>
    <row r="66" spans="1:26" ht="15.75" customHeight="1">
      <c r="A66" s="93"/>
      <c r="B66" s="72"/>
      <c r="C66" s="74">
        <v>0.34375</v>
      </c>
      <c r="D66" s="70" t="s">
        <v>234</v>
      </c>
      <c r="E66" s="71"/>
      <c r="F66" s="83"/>
      <c r="G66" s="12"/>
      <c r="H66" s="73"/>
      <c r="I66" s="46"/>
      <c r="J66" s="46"/>
      <c r="K66" s="46"/>
      <c r="L66" s="46"/>
      <c r="M66" s="46"/>
      <c r="N66" s="46"/>
      <c r="O66" s="46"/>
      <c r="P66" s="46"/>
      <c r="Q66" s="46"/>
      <c r="R66" s="46"/>
      <c r="S66" s="46"/>
      <c r="T66" s="46"/>
      <c r="U66" s="46"/>
      <c r="V66" s="46"/>
      <c r="W66" s="46"/>
      <c r="X66" s="46"/>
      <c r="Y66" s="46"/>
      <c r="Z66" s="46"/>
    </row>
    <row r="67" spans="1:26" ht="15.75" customHeight="1">
      <c r="A67" s="93"/>
      <c r="B67" s="72"/>
      <c r="C67" s="74">
        <v>0.34375</v>
      </c>
      <c r="D67" s="70" t="s">
        <v>235</v>
      </c>
      <c r="E67" s="71"/>
      <c r="F67" s="83"/>
      <c r="G67" s="12"/>
      <c r="H67" s="73"/>
      <c r="I67" s="46"/>
      <c r="J67" s="46"/>
      <c r="K67" s="46"/>
      <c r="L67" s="46"/>
      <c r="M67" s="46"/>
      <c r="N67" s="46"/>
      <c r="O67" s="46"/>
      <c r="P67" s="46"/>
      <c r="Q67" s="46"/>
      <c r="R67" s="46"/>
      <c r="S67" s="46"/>
      <c r="T67" s="46"/>
      <c r="U67" s="46"/>
      <c r="V67" s="46"/>
      <c r="W67" s="46"/>
      <c r="X67" s="46"/>
      <c r="Y67" s="46"/>
      <c r="Z67" s="46"/>
    </row>
    <row r="68" spans="1:26" ht="15.75" customHeight="1">
      <c r="A68" s="93"/>
      <c r="B68" s="72"/>
      <c r="C68" s="74">
        <v>0.35416666666666669</v>
      </c>
      <c r="D68" s="70" t="s">
        <v>236</v>
      </c>
      <c r="E68" s="71"/>
      <c r="F68" s="83"/>
      <c r="G68" s="12"/>
      <c r="H68" s="73"/>
      <c r="I68" s="46"/>
      <c r="J68" s="46"/>
      <c r="K68" s="46"/>
      <c r="L68" s="46"/>
      <c r="M68" s="46"/>
      <c r="N68" s="46"/>
      <c r="O68" s="46"/>
      <c r="P68" s="46"/>
      <c r="Q68" s="46"/>
      <c r="R68" s="46"/>
      <c r="S68" s="46"/>
      <c r="T68" s="46"/>
      <c r="U68" s="46"/>
      <c r="V68" s="46"/>
      <c r="W68" s="46"/>
      <c r="X68" s="46"/>
      <c r="Y68" s="46"/>
      <c r="Z68" s="46"/>
    </row>
    <row r="69" spans="1:26" ht="15.75" customHeight="1">
      <c r="A69" s="93"/>
      <c r="B69" s="72"/>
      <c r="C69" s="74">
        <v>0.35416666666666669</v>
      </c>
      <c r="D69" s="70" t="s">
        <v>237</v>
      </c>
      <c r="E69" s="71"/>
      <c r="F69" s="83"/>
      <c r="G69" s="12"/>
      <c r="H69" s="73"/>
      <c r="I69" s="46"/>
      <c r="J69" s="46"/>
      <c r="K69" s="46"/>
      <c r="L69" s="46"/>
      <c r="M69" s="46"/>
      <c r="N69" s="46"/>
      <c r="O69" s="46"/>
      <c r="P69" s="46"/>
      <c r="Q69" s="46"/>
      <c r="R69" s="46"/>
      <c r="S69" s="46"/>
      <c r="T69" s="46"/>
      <c r="U69" s="46"/>
      <c r="V69" s="46"/>
      <c r="W69" s="46"/>
      <c r="X69" s="46"/>
      <c r="Y69" s="46"/>
      <c r="Z69" s="46"/>
    </row>
    <row r="70" spans="1:26" ht="15.75" customHeight="1">
      <c r="A70" s="93"/>
      <c r="B70" s="72"/>
      <c r="C70" s="74">
        <v>0.38541666666666669</v>
      </c>
      <c r="D70" s="70" t="s">
        <v>238</v>
      </c>
      <c r="E70" s="71"/>
      <c r="F70" s="83"/>
      <c r="G70" s="12"/>
      <c r="H70" s="73"/>
      <c r="I70" s="46"/>
      <c r="J70" s="46"/>
      <c r="K70" s="46"/>
      <c r="L70" s="46"/>
      <c r="M70" s="46"/>
      <c r="N70" s="46"/>
      <c r="O70" s="46"/>
      <c r="P70" s="46"/>
      <c r="Q70" s="46"/>
      <c r="R70" s="46"/>
      <c r="S70" s="46"/>
      <c r="T70" s="46"/>
      <c r="U70" s="46"/>
      <c r="V70" s="46"/>
      <c r="W70" s="46"/>
      <c r="X70" s="46"/>
      <c r="Y70" s="46"/>
      <c r="Z70" s="46"/>
    </row>
    <row r="71" spans="1:26" ht="15.75" customHeight="1">
      <c r="A71" s="93"/>
      <c r="B71" s="72"/>
      <c r="C71" s="74">
        <v>0.41666666666666669</v>
      </c>
      <c r="D71" s="70" t="s">
        <v>239</v>
      </c>
      <c r="E71" s="71"/>
      <c r="F71" s="83"/>
      <c r="G71" s="12"/>
      <c r="H71" s="73"/>
      <c r="I71" s="46"/>
      <c r="J71" s="46"/>
      <c r="K71" s="46"/>
      <c r="L71" s="46"/>
      <c r="M71" s="46"/>
      <c r="N71" s="46"/>
      <c r="O71" s="46"/>
      <c r="P71" s="46"/>
      <c r="Q71" s="46"/>
      <c r="R71" s="46"/>
      <c r="S71" s="46"/>
      <c r="T71" s="46"/>
      <c r="U71" s="46"/>
      <c r="V71" s="46"/>
      <c r="W71" s="46"/>
      <c r="X71" s="46"/>
      <c r="Y71" s="46"/>
      <c r="Z71" s="46"/>
    </row>
    <row r="72" spans="1:26" ht="15.75" customHeight="1">
      <c r="A72" s="93"/>
      <c r="B72" s="72"/>
      <c r="C72" s="74">
        <v>0.44791666666666669</v>
      </c>
      <c r="D72" s="70" t="s">
        <v>240</v>
      </c>
      <c r="E72" s="71"/>
      <c r="F72" s="83"/>
      <c r="G72" s="12"/>
      <c r="H72" s="73"/>
      <c r="I72" s="46"/>
      <c r="J72" s="46"/>
      <c r="K72" s="46"/>
      <c r="L72" s="46"/>
      <c r="M72" s="46"/>
      <c r="N72" s="46"/>
      <c r="O72" s="46"/>
      <c r="P72" s="46"/>
      <c r="Q72" s="46"/>
      <c r="R72" s="46"/>
      <c r="S72" s="46"/>
      <c r="T72" s="46"/>
      <c r="U72" s="46"/>
      <c r="V72" s="46"/>
      <c r="W72" s="46"/>
      <c r="X72" s="46"/>
      <c r="Y72" s="46"/>
      <c r="Z72" s="46"/>
    </row>
    <row r="73" spans="1:26" ht="15.75" customHeight="1">
      <c r="A73" s="93"/>
      <c r="B73" s="72"/>
      <c r="C73" s="74">
        <v>0.44791666666666669</v>
      </c>
      <c r="D73" s="70" t="s">
        <v>241</v>
      </c>
      <c r="E73" s="71"/>
      <c r="F73" s="83"/>
      <c r="G73" s="12"/>
      <c r="H73" s="73"/>
      <c r="I73" s="46"/>
      <c r="J73" s="46"/>
      <c r="K73" s="46"/>
      <c r="L73" s="46"/>
      <c r="M73" s="46"/>
      <c r="N73" s="46"/>
      <c r="O73" s="46"/>
      <c r="P73" s="46"/>
      <c r="Q73" s="46"/>
      <c r="R73" s="46"/>
      <c r="S73" s="46"/>
      <c r="T73" s="46"/>
      <c r="U73" s="46"/>
      <c r="V73" s="46"/>
      <c r="W73" s="46"/>
      <c r="X73" s="46"/>
      <c r="Y73" s="46"/>
      <c r="Z73" s="46"/>
    </row>
    <row r="74" spans="1:26" ht="15.75" customHeight="1">
      <c r="A74" s="93"/>
      <c r="B74" s="72"/>
      <c r="C74" s="74">
        <v>0.45833333333333331</v>
      </c>
      <c r="D74" s="70" t="s">
        <v>242</v>
      </c>
      <c r="E74" s="71"/>
      <c r="F74" s="83"/>
      <c r="G74" s="12"/>
      <c r="H74" s="73"/>
      <c r="I74" s="46"/>
      <c r="J74" s="46"/>
      <c r="K74" s="46"/>
      <c r="L74" s="46"/>
      <c r="M74" s="46"/>
      <c r="N74" s="46"/>
      <c r="O74" s="46"/>
      <c r="P74" s="46"/>
      <c r="Q74" s="46"/>
      <c r="R74" s="46"/>
      <c r="S74" s="46"/>
      <c r="T74" s="46"/>
      <c r="U74" s="46"/>
      <c r="V74" s="46"/>
      <c r="W74" s="46"/>
      <c r="X74" s="46"/>
      <c r="Y74" s="46"/>
      <c r="Z74" s="46"/>
    </row>
    <row r="75" spans="1:26" ht="15.75" customHeight="1">
      <c r="A75" s="93"/>
      <c r="B75" s="72"/>
      <c r="C75" s="74">
        <v>0.45833333333333331</v>
      </c>
      <c r="D75" s="70" t="s">
        <v>243</v>
      </c>
      <c r="E75" s="71"/>
      <c r="F75" s="83"/>
      <c r="G75" s="12"/>
      <c r="H75" s="73"/>
      <c r="I75" s="46"/>
      <c r="J75" s="46"/>
      <c r="K75" s="46"/>
      <c r="L75" s="46"/>
      <c r="M75" s="46"/>
      <c r="N75" s="46"/>
      <c r="O75" s="46"/>
      <c r="P75" s="46"/>
      <c r="Q75" s="46"/>
      <c r="R75" s="46"/>
      <c r="S75" s="46"/>
      <c r="T75" s="46"/>
      <c r="U75" s="46"/>
      <c r="V75" s="46"/>
      <c r="W75" s="46"/>
      <c r="X75" s="46"/>
      <c r="Y75" s="46"/>
      <c r="Z75" s="46"/>
    </row>
    <row r="76" spans="1:26" ht="15.75" customHeight="1">
      <c r="A76" s="93"/>
      <c r="B76" s="72"/>
      <c r="C76" s="74">
        <v>0.47916666666666669</v>
      </c>
      <c r="D76" s="70" t="s">
        <v>244</v>
      </c>
      <c r="E76" s="71"/>
      <c r="F76" s="83"/>
      <c r="G76" s="12"/>
      <c r="H76" s="73"/>
      <c r="I76" s="46"/>
      <c r="J76" s="46"/>
      <c r="K76" s="46"/>
      <c r="L76" s="46"/>
      <c r="M76" s="46"/>
      <c r="N76" s="46"/>
      <c r="O76" s="46"/>
      <c r="P76" s="46"/>
      <c r="Q76" s="46"/>
      <c r="R76" s="46"/>
      <c r="S76" s="46"/>
      <c r="T76" s="46"/>
      <c r="U76" s="46"/>
      <c r="V76" s="46"/>
      <c r="W76" s="46"/>
      <c r="X76" s="46"/>
      <c r="Y76" s="46"/>
      <c r="Z76" s="46"/>
    </row>
    <row r="77" spans="1:26" ht="15.75" customHeight="1">
      <c r="A77" s="93"/>
      <c r="B77" s="72"/>
      <c r="C77" s="74">
        <v>0.5625</v>
      </c>
      <c r="D77" s="70" t="s">
        <v>245</v>
      </c>
      <c r="E77" s="71"/>
      <c r="F77" s="83"/>
      <c r="G77" s="12"/>
      <c r="H77" s="73"/>
      <c r="I77" s="46"/>
      <c r="J77" s="46"/>
      <c r="K77" s="46"/>
      <c r="L77" s="46"/>
      <c r="M77" s="46"/>
      <c r="N77" s="46"/>
      <c r="O77" s="46"/>
      <c r="P77" s="46"/>
      <c r="Q77" s="46"/>
      <c r="R77" s="46"/>
      <c r="S77" s="46"/>
      <c r="T77" s="46"/>
      <c r="U77" s="46"/>
      <c r="V77" s="46"/>
      <c r="W77" s="46"/>
      <c r="X77" s="46"/>
      <c r="Y77" s="46"/>
      <c r="Z77" s="46"/>
    </row>
    <row r="78" spans="1:26" ht="15.75" customHeight="1">
      <c r="A78" s="93"/>
      <c r="B78" s="72"/>
      <c r="C78" s="74">
        <v>0.5625</v>
      </c>
      <c r="D78" s="70" t="s">
        <v>246</v>
      </c>
      <c r="E78" s="71"/>
      <c r="F78" s="83"/>
      <c r="G78" s="12"/>
      <c r="H78" s="73"/>
      <c r="I78" s="46"/>
      <c r="J78" s="46"/>
      <c r="K78" s="46"/>
      <c r="L78" s="46"/>
      <c r="M78" s="46"/>
      <c r="N78" s="46"/>
      <c r="O78" s="46"/>
      <c r="P78" s="46"/>
      <c r="Q78" s="46"/>
      <c r="R78" s="46"/>
      <c r="S78" s="46"/>
      <c r="T78" s="46"/>
      <c r="U78" s="46"/>
      <c r="V78" s="46"/>
      <c r="W78" s="46"/>
      <c r="X78" s="46"/>
      <c r="Y78" s="46"/>
      <c r="Z78" s="46"/>
    </row>
    <row r="79" spans="1:26" ht="15.75" customHeight="1">
      <c r="A79" s="93"/>
      <c r="B79" s="72"/>
      <c r="C79" s="74">
        <v>0.5625</v>
      </c>
      <c r="D79" s="70" t="s">
        <v>247</v>
      </c>
      <c r="E79" s="71"/>
      <c r="F79" s="83"/>
      <c r="G79" s="12"/>
      <c r="H79" s="73"/>
      <c r="I79" s="46"/>
      <c r="J79" s="46"/>
      <c r="K79" s="46"/>
      <c r="L79" s="46"/>
      <c r="M79" s="46"/>
      <c r="N79" s="46"/>
      <c r="O79" s="46"/>
      <c r="P79" s="46"/>
      <c r="Q79" s="46"/>
      <c r="R79" s="46"/>
      <c r="S79" s="46"/>
      <c r="T79" s="46"/>
      <c r="U79" s="46"/>
      <c r="V79" s="46"/>
      <c r="W79" s="46"/>
      <c r="X79" s="46"/>
      <c r="Y79" s="46"/>
      <c r="Z79" s="46"/>
    </row>
    <row r="80" spans="1:26" ht="15.75" customHeight="1">
      <c r="A80" s="93"/>
      <c r="B80" s="72"/>
      <c r="C80" s="74">
        <v>0.60416666666666663</v>
      </c>
      <c r="D80" s="70" t="s">
        <v>248</v>
      </c>
      <c r="E80" s="71"/>
      <c r="F80" s="83"/>
      <c r="G80" s="12"/>
      <c r="H80" s="73"/>
      <c r="I80" s="46"/>
      <c r="J80" s="46"/>
      <c r="K80" s="46"/>
      <c r="L80" s="46"/>
      <c r="M80" s="46"/>
      <c r="N80" s="46"/>
      <c r="O80" s="46"/>
      <c r="P80" s="46"/>
      <c r="Q80" s="46"/>
      <c r="R80" s="46"/>
      <c r="S80" s="46"/>
      <c r="T80" s="46"/>
      <c r="U80" s="46"/>
      <c r="V80" s="46"/>
      <c r="W80" s="46"/>
      <c r="X80" s="46"/>
      <c r="Y80" s="46"/>
      <c r="Z80" s="46"/>
    </row>
    <row r="81" spans="1:26" ht="15.75" customHeight="1">
      <c r="A81" s="93"/>
      <c r="B81" s="72"/>
      <c r="C81" s="74">
        <v>0.64583333333333337</v>
      </c>
      <c r="D81" s="70" t="s">
        <v>249</v>
      </c>
      <c r="E81" s="71"/>
      <c r="F81" s="83"/>
      <c r="G81" s="12"/>
      <c r="H81" s="73"/>
      <c r="I81" s="46"/>
      <c r="J81" s="46"/>
      <c r="K81" s="46"/>
      <c r="L81" s="46"/>
      <c r="M81" s="46"/>
      <c r="N81" s="46"/>
      <c r="O81" s="46"/>
      <c r="P81" s="46"/>
      <c r="Q81" s="46"/>
      <c r="R81" s="46"/>
      <c r="S81" s="46"/>
      <c r="T81" s="46"/>
      <c r="U81" s="46"/>
      <c r="V81" s="46"/>
      <c r="W81" s="46"/>
      <c r="X81" s="46"/>
      <c r="Y81" s="46"/>
      <c r="Z81" s="46"/>
    </row>
    <row r="82" spans="1:26" ht="15.75" customHeight="1">
      <c r="A82" s="93"/>
      <c r="B82" s="72"/>
      <c r="C82" s="74">
        <v>0.77083333333333337</v>
      </c>
      <c r="D82" s="70" t="s">
        <v>250</v>
      </c>
      <c r="E82" s="71"/>
      <c r="F82" s="83"/>
      <c r="G82" s="12"/>
      <c r="H82" s="73"/>
      <c r="I82" s="46"/>
      <c r="J82" s="46"/>
      <c r="K82" s="46"/>
      <c r="L82" s="46"/>
      <c r="M82" s="46"/>
      <c r="N82" s="46"/>
      <c r="O82" s="46"/>
      <c r="P82" s="46"/>
      <c r="Q82" s="46"/>
      <c r="R82" s="46"/>
      <c r="S82" s="46"/>
      <c r="T82" s="46"/>
      <c r="U82" s="46"/>
      <c r="V82" s="46"/>
      <c r="W82" s="46"/>
      <c r="X82" s="46"/>
      <c r="Y82" s="46"/>
      <c r="Z82" s="46"/>
    </row>
    <row r="83" spans="1:26" ht="15.75" customHeight="1">
      <c r="A83" s="93"/>
      <c r="B83" s="72"/>
      <c r="C83" s="74">
        <v>0.79166666666666663</v>
      </c>
      <c r="D83" s="70" t="s">
        <v>251</v>
      </c>
      <c r="E83" s="71"/>
      <c r="F83" s="83"/>
      <c r="G83" s="12"/>
      <c r="H83" s="73"/>
      <c r="I83" s="46"/>
      <c r="J83" s="46"/>
      <c r="K83" s="46"/>
      <c r="L83" s="46"/>
      <c r="M83" s="46"/>
      <c r="N83" s="46"/>
      <c r="O83" s="46"/>
      <c r="P83" s="46"/>
      <c r="Q83" s="46"/>
      <c r="R83" s="46"/>
      <c r="S83" s="46"/>
      <c r="T83" s="46"/>
      <c r="U83" s="46"/>
      <c r="V83" s="46"/>
      <c r="W83" s="46"/>
      <c r="X83" s="46"/>
      <c r="Y83" s="46"/>
      <c r="Z83" s="46"/>
    </row>
    <row r="84" spans="1:26" ht="15.75" customHeight="1">
      <c r="A84" s="93"/>
      <c r="B84" s="72"/>
      <c r="C84" s="74">
        <v>0.8125</v>
      </c>
      <c r="D84" s="70" t="s">
        <v>252</v>
      </c>
      <c r="E84" s="71"/>
      <c r="F84" s="83"/>
      <c r="G84" s="12"/>
      <c r="H84" s="73"/>
      <c r="I84" s="46"/>
      <c r="J84" s="46"/>
      <c r="K84" s="46"/>
      <c r="L84" s="46"/>
      <c r="M84" s="46"/>
      <c r="N84" s="46"/>
      <c r="O84" s="46"/>
      <c r="P84" s="46"/>
      <c r="Q84" s="46"/>
      <c r="R84" s="46"/>
      <c r="S84" s="46"/>
      <c r="T84" s="46"/>
      <c r="U84" s="46"/>
      <c r="V84" s="46"/>
      <c r="W84" s="46"/>
      <c r="X84" s="46"/>
      <c r="Y84" s="46"/>
      <c r="Z84" s="46"/>
    </row>
    <row r="85" spans="1:26" ht="15.75" customHeight="1">
      <c r="A85" s="106"/>
      <c r="B85" s="77"/>
      <c r="C85" s="107">
        <v>0.82291666666666663</v>
      </c>
      <c r="D85" s="70" t="s">
        <v>253</v>
      </c>
      <c r="E85" s="71"/>
      <c r="F85" s="83"/>
      <c r="G85" s="12"/>
      <c r="H85" s="73"/>
      <c r="I85" s="46"/>
      <c r="J85" s="46"/>
      <c r="K85" s="46"/>
      <c r="L85" s="46"/>
      <c r="M85" s="46"/>
      <c r="N85" s="46"/>
      <c r="O85" s="46"/>
      <c r="P85" s="46"/>
      <c r="Q85" s="46"/>
      <c r="R85" s="46"/>
      <c r="S85" s="46"/>
      <c r="T85" s="46"/>
      <c r="U85" s="46"/>
      <c r="V85" s="46"/>
      <c r="W85" s="46"/>
      <c r="X85" s="46"/>
      <c r="Y85" s="46"/>
      <c r="Z85" s="46"/>
    </row>
    <row r="86" spans="1:26" ht="15.75" customHeight="1">
      <c r="A86" s="12" t="s">
        <v>220</v>
      </c>
      <c r="B86" s="99"/>
      <c r="C86" s="100" t="s">
        <v>221</v>
      </c>
      <c r="D86" s="70" t="s">
        <v>92</v>
      </c>
      <c r="E86" s="71"/>
      <c r="F86" s="83"/>
      <c r="G86" s="12"/>
      <c r="H86" s="73"/>
      <c r="I86" s="46"/>
      <c r="J86" s="46"/>
      <c r="K86" s="46"/>
      <c r="L86" s="46"/>
      <c r="M86" s="46"/>
      <c r="N86" s="46"/>
      <c r="O86" s="46"/>
      <c r="P86" s="46"/>
      <c r="Q86" s="46"/>
      <c r="R86" s="46"/>
      <c r="S86" s="46"/>
      <c r="T86" s="46"/>
      <c r="U86" s="46"/>
      <c r="V86" s="46"/>
      <c r="W86" s="46"/>
      <c r="X86" s="46"/>
      <c r="Y86" s="46"/>
      <c r="Z86" s="46"/>
    </row>
    <row r="87" spans="1:26" ht="15.75" customHeight="1">
      <c r="A87" s="67"/>
      <c r="B87" s="76"/>
      <c r="C87" s="74">
        <v>0.83333333333333337</v>
      </c>
      <c r="D87" s="70" t="s">
        <v>254</v>
      </c>
      <c r="E87" s="71"/>
      <c r="F87" s="83"/>
      <c r="G87" s="12"/>
      <c r="H87" s="73"/>
      <c r="I87" s="46"/>
      <c r="J87" s="46"/>
      <c r="K87" s="46"/>
      <c r="L87" s="46"/>
      <c r="M87" s="46"/>
      <c r="N87" s="46"/>
      <c r="O87" s="46"/>
      <c r="P87" s="46"/>
      <c r="Q87" s="46"/>
      <c r="R87" s="46"/>
      <c r="S87" s="46"/>
      <c r="T87" s="46"/>
      <c r="U87" s="46"/>
      <c r="V87" s="46"/>
      <c r="W87" s="46"/>
      <c r="X87" s="46"/>
      <c r="Y87" s="46"/>
      <c r="Z87" s="46"/>
    </row>
    <row r="88" spans="1:26" ht="15.75" customHeight="1">
      <c r="A88" s="61">
        <f>$G$1+ B88</f>
        <v>45726</v>
      </c>
      <c r="B88" s="62">
        <v>2</v>
      </c>
      <c r="C88" s="101"/>
      <c r="D88" s="64"/>
      <c r="E88" s="65"/>
      <c r="F88" s="89"/>
      <c r="G88" s="90"/>
      <c r="H88" s="73"/>
      <c r="I88" s="46"/>
      <c r="J88" s="46"/>
      <c r="K88" s="46"/>
      <c r="L88" s="46"/>
      <c r="M88" s="46"/>
      <c r="N88" s="46"/>
      <c r="O88" s="46"/>
      <c r="P88" s="46"/>
      <c r="Q88" s="46"/>
      <c r="R88" s="46"/>
      <c r="S88" s="46"/>
      <c r="T88" s="46"/>
      <c r="U88" s="46"/>
      <c r="V88" s="46"/>
      <c r="W88" s="46"/>
      <c r="X88" s="46"/>
      <c r="Y88" s="46"/>
      <c r="Z88" s="46"/>
    </row>
    <row r="89" spans="1:26" ht="15.75" customHeight="1">
      <c r="A89" s="78" t="s">
        <v>255</v>
      </c>
      <c r="B89" s="12"/>
      <c r="C89" s="79">
        <v>0.28125</v>
      </c>
      <c r="D89" s="95" t="s">
        <v>256</v>
      </c>
      <c r="E89" s="15"/>
      <c r="F89" s="15"/>
      <c r="G89" s="12"/>
      <c r="H89" s="73"/>
      <c r="I89" s="46"/>
      <c r="J89" s="46"/>
      <c r="K89" s="46"/>
      <c r="L89" s="46"/>
      <c r="M89" s="46"/>
      <c r="N89" s="46"/>
      <c r="O89" s="46"/>
      <c r="P89" s="46"/>
      <c r="Q89" s="46"/>
      <c r="R89" s="46"/>
      <c r="S89" s="46"/>
      <c r="T89" s="46"/>
      <c r="U89" s="46"/>
      <c r="V89" s="46"/>
      <c r="W89" s="46"/>
      <c r="X89" s="46"/>
      <c r="Y89" s="46"/>
      <c r="Z89" s="46"/>
    </row>
    <row r="90" spans="1:26" ht="15.75" customHeight="1">
      <c r="A90" s="81"/>
      <c r="B90" s="12"/>
      <c r="C90" s="79">
        <v>0.29166666666666669</v>
      </c>
      <c r="D90" s="95" t="s">
        <v>257</v>
      </c>
      <c r="E90" s="15"/>
      <c r="F90" s="15"/>
      <c r="G90" s="12"/>
      <c r="H90" s="73"/>
      <c r="I90" s="46"/>
      <c r="J90" s="46"/>
      <c r="K90" s="46"/>
      <c r="L90" s="46"/>
      <c r="M90" s="46"/>
      <c r="N90" s="46"/>
      <c r="O90" s="46"/>
      <c r="P90" s="46"/>
      <c r="Q90" s="46"/>
      <c r="R90" s="46"/>
      <c r="S90" s="46"/>
      <c r="T90" s="46"/>
      <c r="U90" s="46"/>
      <c r="V90" s="46"/>
      <c r="W90" s="46"/>
      <c r="X90" s="46"/>
      <c r="Y90" s="46"/>
      <c r="Z90" s="46"/>
    </row>
    <row r="91" spans="1:26" ht="15.75" customHeight="1">
      <c r="A91" s="105"/>
      <c r="B91" s="12"/>
      <c r="C91" s="79">
        <v>0.3125</v>
      </c>
      <c r="D91" s="95" t="s">
        <v>258</v>
      </c>
      <c r="E91" s="15" t="s">
        <v>170</v>
      </c>
      <c r="F91" s="15" t="s">
        <v>170</v>
      </c>
      <c r="G91" s="12"/>
      <c r="H91" s="73"/>
      <c r="I91" s="46"/>
      <c r="J91" s="46"/>
      <c r="K91" s="46"/>
      <c r="L91" s="46"/>
      <c r="M91" s="46"/>
      <c r="N91" s="46"/>
      <c r="O91" s="46"/>
      <c r="P91" s="46"/>
      <c r="Q91" s="46"/>
      <c r="R91" s="46"/>
      <c r="S91" s="46"/>
      <c r="T91" s="46"/>
      <c r="U91" s="46"/>
      <c r="V91" s="46"/>
      <c r="W91" s="46"/>
      <c r="X91" s="46"/>
      <c r="Y91" s="46"/>
      <c r="Z91" s="46"/>
    </row>
    <row r="92" spans="1:26" ht="15.75" customHeight="1">
      <c r="A92" s="81"/>
      <c r="B92" s="12"/>
      <c r="C92" s="78"/>
      <c r="D92" s="95" t="s">
        <v>259</v>
      </c>
      <c r="E92" s="15"/>
      <c r="F92" s="15"/>
      <c r="G92" s="12"/>
      <c r="H92" s="73"/>
      <c r="I92" s="46"/>
      <c r="J92" s="46"/>
      <c r="K92" s="46"/>
      <c r="L92" s="46"/>
      <c r="M92" s="46"/>
      <c r="N92" s="46"/>
      <c r="O92" s="46"/>
      <c r="P92" s="46"/>
      <c r="Q92" s="46"/>
      <c r="R92" s="46"/>
      <c r="S92" s="46"/>
      <c r="T92" s="46"/>
      <c r="U92" s="46"/>
      <c r="V92" s="46"/>
      <c r="W92" s="46"/>
      <c r="X92" s="46"/>
      <c r="Y92" s="46"/>
      <c r="Z92" s="46"/>
    </row>
    <row r="93" spans="1:26" ht="15.75" customHeight="1">
      <c r="A93" s="81"/>
      <c r="B93" s="12"/>
      <c r="C93" s="79">
        <v>0.3298611111111111</v>
      </c>
      <c r="D93" s="95" t="s">
        <v>231</v>
      </c>
      <c r="E93" s="15"/>
      <c r="F93" s="15"/>
      <c r="G93" s="12"/>
      <c r="H93" s="73"/>
      <c r="I93" s="46"/>
      <c r="J93" s="46"/>
      <c r="K93" s="46"/>
      <c r="L93" s="46"/>
      <c r="M93" s="46"/>
      <c r="N93" s="46"/>
      <c r="O93" s="46"/>
      <c r="P93" s="46"/>
      <c r="Q93" s="46"/>
      <c r="R93" s="46"/>
      <c r="S93" s="46"/>
      <c r="T93" s="46"/>
      <c r="U93" s="46"/>
      <c r="V93" s="46"/>
      <c r="W93" s="46"/>
      <c r="X93" s="46"/>
      <c r="Y93" s="46"/>
      <c r="Z93" s="46"/>
    </row>
    <row r="94" spans="1:26" ht="15.75" customHeight="1">
      <c r="A94" s="81"/>
      <c r="B94" s="12"/>
      <c r="C94" s="79"/>
      <c r="D94" s="95" t="s">
        <v>210</v>
      </c>
      <c r="E94" s="15" t="s">
        <v>170</v>
      </c>
      <c r="F94" s="15"/>
      <c r="G94" s="12"/>
      <c r="H94" s="73"/>
      <c r="I94" s="46"/>
      <c r="J94" s="46"/>
      <c r="K94" s="46"/>
      <c r="L94" s="46"/>
      <c r="M94" s="46"/>
      <c r="N94" s="46"/>
      <c r="O94" s="46"/>
      <c r="P94" s="46"/>
      <c r="Q94" s="46"/>
      <c r="R94" s="46"/>
      <c r="S94" s="46"/>
      <c r="T94" s="46"/>
      <c r="U94" s="46"/>
      <c r="V94" s="46"/>
      <c r="W94" s="46"/>
      <c r="X94" s="46"/>
      <c r="Y94" s="46"/>
      <c r="Z94" s="46"/>
    </row>
    <row r="95" spans="1:26" ht="15.75" customHeight="1">
      <c r="A95" s="81"/>
      <c r="B95" s="12"/>
      <c r="C95" s="79">
        <v>0.33333333333333331</v>
      </c>
      <c r="D95" s="95" t="s">
        <v>260</v>
      </c>
      <c r="E95" s="15"/>
      <c r="F95" s="15"/>
      <c r="G95" s="12"/>
      <c r="H95" s="73"/>
      <c r="I95" s="46"/>
      <c r="J95" s="46"/>
      <c r="K95" s="46"/>
      <c r="L95" s="46"/>
      <c r="M95" s="46"/>
      <c r="N95" s="46"/>
      <c r="O95" s="46"/>
      <c r="P95" s="46"/>
      <c r="Q95" s="46"/>
      <c r="R95" s="46"/>
      <c r="S95" s="46"/>
      <c r="T95" s="46"/>
      <c r="U95" s="46"/>
      <c r="V95" s="46"/>
      <c r="W95" s="46"/>
      <c r="X95" s="46"/>
      <c r="Y95" s="46"/>
      <c r="Z95" s="46"/>
    </row>
    <row r="96" spans="1:26" ht="15.75" customHeight="1">
      <c r="A96" s="81"/>
      <c r="B96" s="82"/>
      <c r="C96" s="78"/>
      <c r="D96" s="95" t="s">
        <v>261</v>
      </c>
      <c r="E96" s="15"/>
      <c r="F96" s="15"/>
      <c r="G96" s="12"/>
      <c r="H96" s="73"/>
      <c r="I96" s="46"/>
      <c r="J96" s="46"/>
      <c r="K96" s="46"/>
      <c r="L96" s="46"/>
      <c r="M96" s="46"/>
      <c r="N96" s="46"/>
      <c r="O96" s="46"/>
      <c r="P96" s="46"/>
      <c r="Q96" s="46"/>
      <c r="R96" s="46"/>
      <c r="S96" s="46"/>
      <c r="T96" s="46"/>
      <c r="U96" s="46"/>
      <c r="V96" s="46"/>
      <c r="W96" s="46"/>
      <c r="X96" s="46"/>
      <c r="Y96" s="46"/>
      <c r="Z96" s="46"/>
    </row>
    <row r="97" spans="1:26" ht="15.75" customHeight="1">
      <c r="A97" s="81"/>
      <c r="B97" s="108"/>
      <c r="C97" s="79">
        <v>0.36458333333333331</v>
      </c>
      <c r="D97" s="95" t="s">
        <v>240</v>
      </c>
      <c r="E97" s="15"/>
      <c r="F97" s="109"/>
      <c r="G97" s="110"/>
      <c r="H97" s="73"/>
      <c r="I97" s="46"/>
      <c r="J97" s="46"/>
      <c r="K97" s="46"/>
      <c r="L97" s="46"/>
      <c r="M97" s="46"/>
      <c r="N97" s="46"/>
      <c r="O97" s="46"/>
      <c r="P97" s="46"/>
      <c r="Q97" s="46"/>
      <c r="R97" s="46"/>
      <c r="S97" s="46"/>
      <c r="T97" s="46"/>
      <c r="U97" s="46"/>
      <c r="V97" s="46"/>
      <c r="W97" s="46"/>
      <c r="X97" s="46"/>
      <c r="Y97" s="46"/>
      <c r="Z97" s="46"/>
    </row>
    <row r="98" spans="1:26" ht="15.75" customHeight="1">
      <c r="A98" s="81"/>
      <c r="B98" s="12"/>
      <c r="C98" s="79"/>
      <c r="D98" s="95" t="s">
        <v>262</v>
      </c>
      <c r="E98" s="15"/>
      <c r="F98" s="15"/>
      <c r="G98" s="12"/>
      <c r="H98" s="73"/>
      <c r="I98" s="46"/>
      <c r="J98" s="46"/>
      <c r="K98" s="46"/>
      <c r="L98" s="46"/>
      <c r="M98" s="46"/>
      <c r="N98" s="46"/>
      <c r="O98" s="46"/>
      <c r="P98" s="46"/>
      <c r="Q98" s="46"/>
      <c r="R98" s="46"/>
      <c r="S98" s="46"/>
      <c r="T98" s="46"/>
      <c r="U98" s="46"/>
      <c r="V98" s="46"/>
      <c r="W98" s="46"/>
      <c r="X98" s="46"/>
      <c r="Y98" s="46"/>
      <c r="Z98" s="46"/>
    </row>
    <row r="99" spans="1:26" ht="15.75" customHeight="1">
      <c r="A99" s="81"/>
      <c r="B99" s="12"/>
      <c r="C99" s="79">
        <v>0.375</v>
      </c>
      <c r="D99" s="95" t="s">
        <v>242</v>
      </c>
      <c r="E99" s="15"/>
      <c r="F99" s="15"/>
      <c r="G99" s="12"/>
      <c r="H99" s="73"/>
      <c r="I99" s="46"/>
      <c r="J99" s="46"/>
      <c r="K99" s="46"/>
      <c r="L99" s="46"/>
      <c r="M99" s="46"/>
      <c r="N99" s="46"/>
      <c r="O99" s="46"/>
      <c r="P99" s="46"/>
      <c r="Q99" s="46"/>
      <c r="R99" s="46"/>
      <c r="S99" s="46"/>
      <c r="T99" s="46"/>
      <c r="U99" s="46"/>
      <c r="V99" s="46"/>
      <c r="W99" s="46"/>
      <c r="X99" s="46"/>
      <c r="Y99" s="46"/>
      <c r="Z99" s="46"/>
    </row>
    <row r="100" spans="1:26" ht="15.75" customHeight="1">
      <c r="A100" s="81"/>
      <c r="B100" s="12"/>
      <c r="C100" s="79">
        <v>0.39583333333333331</v>
      </c>
      <c r="D100" s="95" t="s">
        <v>248</v>
      </c>
      <c r="E100" s="15"/>
      <c r="F100" s="15"/>
      <c r="G100" s="12"/>
      <c r="H100" s="73"/>
      <c r="I100" s="46"/>
      <c r="J100" s="46"/>
      <c r="K100" s="46"/>
      <c r="L100" s="46"/>
      <c r="M100" s="46"/>
      <c r="N100" s="46"/>
      <c r="O100" s="46"/>
      <c r="P100" s="46"/>
      <c r="Q100" s="46"/>
      <c r="R100" s="46"/>
      <c r="S100" s="46"/>
      <c r="T100" s="46"/>
      <c r="U100" s="46"/>
      <c r="V100" s="46"/>
      <c r="W100" s="46"/>
      <c r="X100" s="46"/>
      <c r="Y100" s="46"/>
      <c r="Z100" s="46"/>
    </row>
    <row r="101" spans="1:26" ht="15.75" customHeight="1">
      <c r="A101" s="81"/>
      <c r="B101" s="12"/>
      <c r="C101" s="79">
        <v>0.41666666666666669</v>
      </c>
      <c r="D101" s="95" t="s">
        <v>249</v>
      </c>
      <c r="E101" s="15"/>
      <c r="F101" s="15" t="s">
        <v>170</v>
      </c>
      <c r="G101" s="12"/>
      <c r="H101" s="73"/>
      <c r="I101" s="46"/>
      <c r="J101" s="46"/>
      <c r="K101" s="46"/>
      <c r="L101" s="46"/>
      <c r="M101" s="46"/>
      <c r="N101" s="46"/>
      <c r="O101" s="46"/>
      <c r="P101" s="46"/>
      <c r="Q101" s="46"/>
      <c r="R101" s="46"/>
      <c r="S101" s="46"/>
      <c r="T101" s="46"/>
      <c r="U101" s="46"/>
      <c r="V101" s="46"/>
      <c r="W101" s="46"/>
      <c r="X101" s="46"/>
      <c r="Y101" s="46"/>
      <c r="Z101" s="46"/>
    </row>
    <row r="102" spans="1:26" ht="15.75" customHeight="1">
      <c r="A102" s="81"/>
      <c r="B102" s="12"/>
      <c r="C102" s="79">
        <v>0.52083333333333337</v>
      </c>
      <c r="D102" s="95" t="s">
        <v>263</v>
      </c>
      <c r="E102" s="15"/>
      <c r="F102" s="15"/>
      <c r="G102" s="12"/>
      <c r="H102" s="73"/>
      <c r="I102" s="46"/>
      <c r="J102" s="46"/>
      <c r="K102" s="46"/>
      <c r="L102" s="46"/>
      <c r="M102" s="46"/>
      <c r="N102" s="46"/>
      <c r="O102" s="46"/>
      <c r="P102" s="46"/>
      <c r="Q102" s="46"/>
      <c r="R102" s="46"/>
      <c r="S102" s="46"/>
      <c r="T102" s="46"/>
      <c r="U102" s="46"/>
      <c r="V102" s="46"/>
      <c r="W102" s="46"/>
      <c r="X102" s="46"/>
      <c r="Y102" s="46"/>
      <c r="Z102" s="46"/>
    </row>
    <row r="103" spans="1:26" ht="15.75" customHeight="1">
      <c r="A103" s="81"/>
      <c r="B103" s="12"/>
      <c r="C103" s="79">
        <v>0.54166666666666663</v>
      </c>
      <c r="D103" s="95" t="s">
        <v>264</v>
      </c>
      <c r="E103" s="15"/>
      <c r="F103" s="15"/>
      <c r="G103" s="12"/>
      <c r="H103" s="73"/>
      <c r="I103" s="46"/>
      <c r="J103" s="46"/>
      <c r="K103" s="46"/>
      <c r="L103" s="46"/>
      <c r="M103" s="46"/>
      <c r="N103" s="46"/>
      <c r="O103" s="46"/>
      <c r="P103" s="46"/>
      <c r="Q103" s="46"/>
      <c r="R103" s="46"/>
      <c r="S103" s="46"/>
      <c r="T103" s="46"/>
      <c r="U103" s="46"/>
      <c r="V103" s="46"/>
      <c r="W103" s="46"/>
      <c r="X103" s="46"/>
      <c r="Y103" s="46"/>
      <c r="Z103" s="46"/>
    </row>
    <row r="104" spans="1:26" ht="15.75" customHeight="1">
      <c r="A104" s="81"/>
      <c r="B104" s="12"/>
      <c r="C104" s="79">
        <v>0.5625</v>
      </c>
      <c r="D104" s="95" t="s">
        <v>245</v>
      </c>
      <c r="E104" s="15"/>
      <c r="F104" s="15" t="s">
        <v>170</v>
      </c>
      <c r="G104" s="12"/>
      <c r="H104" s="73"/>
      <c r="I104" s="46"/>
      <c r="J104" s="46"/>
      <c r="K104" s="46"/>
      <c r="L104" s="46"/>
      <c r="M104" s="46"/>
      <c r="N104" s="46"/>
      <c r="O104" s="46"/>
      <c r="P104" s="46"/>
      <c r="Q104" s="46"/>
      <c r="R104" s="46"/>
      <c r="S104" s="46"/>
      <c r="T104" s="46"/>
      <c r="U104" s="46"/>
      <c r="V104" s="46"/>
      <c r="W104" s="46"/>
      <c r="X104" s="46"/>
      <c r="Y104" s="46"/>
      <c r="Z104" s="46"/>
    </row>
    <row r="105" spans="1:26" ht="15.75" customHeight="1">
      <c r="A105" s="81"/>
      <c r="B105" s="12"/>
      <c r="C105" s="78"/>
      <c r="D105" s="95" t="s">
        <v>265</v>
      </c>
      <c r="E105" s="15"/>
      <c r="F105" s="15" t="s">
        <v>170</v>
      </c>
      <c r="G105" s="12"/>
      <c r="H105" s="73"/>
      <c r="I105" s="46"/>
      <c r="J105" s="46"/>
      <c r="K105" s="46"/>
      <c r="L105" s="46"/>
      <c r="M105" s="46"/>
      <c r="N105" s="46"/>
      <c r="O105" s="46"/>
      <c r="P105" s="46"/>
      <c r="Q105" s="46"/>
      <c r="R105" s="46"/>
      <c r="S105" s="46"/>
      <c r="T105" s="46"/>
      <c r="U105" s="46"/>
      <c r="V105" s="46"/>
      <c r="W105" s="46"/>
      <c r="X105" s="46"/>
      <c r="Y105" s="46"/>
      <c r="Z105" s="46"/>
    </row>
    <row r="106" spans="1:26" ht="15.75" customHeight="1">
      <c r="A106" s="81"/>
      <c r="B106" s="16"/>
      <c r="C106" s="79">
        <v>0.60416666666666663</v>
      </c>
      <c r="D106" s="95" t="s">
        <v>266</v>
      </c>
      <c r="E106" s="15"/>
      <c r="F106" s="15"/>
      <c r="G106" s="12"/>
      <c r="H106" s="73"/>
      <c r="I106" s="46"/>
      <c r="J106" s="46"/>
      <c r="K106" s="46"/>
      <c r="L106" s="46"/>
      <c r="M106" s="46"/>
      <c r="N106" s="46"/>
      <c r="O106" s="46"/>
      <c r="P106" s="46"/>
      <c r="Q106" s="46"/>
      <c r="R106" s="46"/>
      <c r="S106" s="46"/>
      <c r="T106" s="46"/>
      <c r="U106" s="46"/>
      <c r="V106" s="46"/>
      <c r="W106" s="46"/>
      <c r="X106" s="46"/>
      <c r="Y106" s="46"/>
      <c r="Z106" s="46"/>
    </row>
    <row r="107" spans="1:26" ht="15.75" customHeight="1">
      <c r="A107" s="81"/>
      <c r="B107" s="12"/>
      <c r="C107" s="111">
        <v>0.66666666666666663</v>
      </c>
      <c r="D107" s="95" t="s">
        <v>267</v>
      </c>
      <c r="E107" s="15"/>
      <c r="F107" s="15"/>
      <c r="G107" s="12"/>
      <c r="H107" s="73"/>
      <c r="I107" s="46"/>
      <c r="J107" s="46"/>
      <c r="K107" s="46"/>
      <c r="L107" s="46"/>
      <c r="M107" s="46"/>
      <c r="N107" s="46"/>
      <c r="O107" s="46"/>
      <c r="P107" s="46"/>
      <c r="Q107" s="46"/>
      <c r="R107" s="46"/>
      <c r="S107" s="46"/>
      <c r="T107" s="46"/>
      <c r="U107" s="46"/>
      <c r="V107" s="46"/>
      <c r="W107" s="46"/>
      <c r="X107" s="46"/>
      <c r="Y107" s="46"/>
      <c r="Z107" s="46"/>
    </row>
    <row r="108" spans="1:26" ht="15.75" customHeight="1">
      <c r="A108" s="81"/>
      <c r="B108" s="12"/>
      <c r="C108" s="79">
        <v>0.6875</v>
      </c>
      <c r="D108" s="95" t="s">
        <v>268</v>
      </c>
      <c r="E108" s="15" t="s">
        <v>269</v>
      </c>
      <c r="F108" s="15"/>
      <c r="G108" s="12"/>
      <c r="H108" s="73"/>
      <c r="I108" s="46"/>
      <c r="J108" s="46"/>
      <c r="K108" s="46"/>
      <c r="L108" s="46"/>
      <c r="M108" s="46"/>
      <c r="N108" s="46"/>
      <c r="O108" s="46"/>
      <c r="P108" s="46"/>
      <c r="Q108" s="46"/>
      <c r="R108" s="46"/>
      <c r="S108" s="46"/>
      <c r="T108" s="46"/>
      <c r="U108" s="46"/>
      <c r="V108" s="46"/>
      <c r="W108" s="46"/>
      <c r="X108" s="46"/>
      <c r="Y108" s="46"/>
      <c r="Z108" s="46"/>
    </row>
    <row r="109" spans="1:26" ht="15.75" customHeight="1">
      <c r="A109" s="81"/>
      <c r="B109" s="12"/>
      <c r="C109" s="79">
        <v>0.6875</v>
      </c>
      <c r="D109" s="95" t="s">
        <v>270</v>
      </c>
      <c r="E109" s="15"/>
      <c r="F109" s="15"/>
      <c r="G109" s="12"/>
      <c r="H109" s="73"/>
      <c r="I109" s="46"/>
      <c r="J109" s="46"/>
      <c r="K109" s="46"/>
      <c r="L109" s="46"/>
      <c r="M109" s="46"/>
      <c r="N109" s="46"/>
      <c r="O109" s="46"/>
      <c r="P109" s="46"/>
      <c r="Q109" s="46"/>
      <c r="R109" s="46"/>
      <c r="S109" s="46"/>
      <c r="T109" s="46"/>
      <c r="U109" s="46"/>
      <c r="V109" s="46"/>
      <c r="W109" s="46"/>
      <c r="X109" s="46"/>
      <c r="Y109" s="46"/>
      <c r="Z109" s="46"/>
    </row>
    <row r="110" spans="1:26" ht="15.75" customHeight="1">
      <c r="A110" s="81"/>
      <c r="B110" s="112"/>
      <c r="C110" s="79">
        <v>0.72916666666666663</v>
      </c>
      <c r="D110" s="95" t="s">
        <v>271</v>
      </c>
      <c r="E110" s="15"/>
      <c r="F110" s="15"/>
      <c r="G110" s="12"/>
      <c r="H110" s="73"/>
      <c r="I110" s="46"/>
      <c r="J110" s="46"/>
      <c r="K110" s="46"/>
      <c r="L110" s="46"/>
      <c r="M110" s="46"/>
      <c r="N110" s="46"/>
      <c r="O110" s="46"/>
      <c r="P110" s="46"/>
      <c r="Q110" s="46"/>
      <c r="R110" s="46"/>
      <c r="S110" s="46"/>
      <c r="T110" s="46"/>
      <c r="U110" s="46"/>
      <c r="V110" s="46"/>
      <c r="W110" s="46"/>
      <c r="X110" s="46"/>
      <c r="Y110" s="46"/>
      <c r="Z110" s="46"/>
    </row>
    <row r="111" spans="1:26" ht="15.75" customHeight="1">
      <c r="A111" s="81"/>
      <c r="B111" s="112"/>
      <c r="C111" s="79">
        <v>0.8125</v>
      </c>
      <c r="D111" s="95" t="s">
        <v>254</v>
      </c>
      <c r="E111" s="15"/>
      <c r="F111" s="15"/>
      <c r="G111" s="12"/>
      <c r="H111" s="73"/>
      <c r="I111" s="46"/>
      <c r="J111" s="46"/>
      <c r="K111" s="46"/>
      <c r="L111" s="46"/>
      <c r="M111" s="46"/>
      <c r="N111" s="46"/>
      <c r="O111" s="46"/>
      <c r="P111" s="46"/>
      <c r="Q111" s="46"/>
      <c r="R111" s="46"/>
      <c r="S111" s="46"/>
      <c r="T111" s="46"/>
      <c r="U111" s="46"/>
      <c r="V111" s="46"/>
      <c r="W111" s="46"/>
      <c r="X111" s="46"/>
      <c r="Y111" s="46"/>
      <c r="Z111" s="46"/>
    </row>
    <row r="112" spans="1:26" ht="15.75" customHeight="1">
      <c r="A112" s="81"/>
      <c r="B112" s="12"/>
      <c r="C112" s="79">
        <v>0.8125</v>
      </c>
      <c r="D112" s="95" t="s">
        <v>272</v>
      </c>
      <c r="E112" s="15"/>
      <c r="F112" s="15"/>
      <c r="G112" s="12"/>
      <c r="H112" s="73"/>
      <c r="I112" s="46"/>
      <c r="J112" s="46"/>
      <c r="K112" s="46"/>
      <c r="L112" s="46"/>
      <c r="M112" s="46"/>
      <c r="N112" s="46"/>
      <c r="O112" s="46"/>
      <c r="P112" s="46"/>
      <c r="Q112" s="46"/>
      <c r="R112" s="46"/>
      <c r="S112" s="46"/>
      <c r="T112" s="46"/>
      <c r="U112" s="46"/>
      <c r="V112" s="46"/>
      <c r="W112" s="46"/>
      <c r="X112" s="46"/>
      <c r="Y112" s="46"/>
      <c r="Z112" s="46"/>
    </row>
    <row r="113" spans="1:26" ht="15.75" customHeight="1">
      <c r="A113" s="81"/>
      <c r="B113" s="12"/>
      <c r="C113" s="79">
        <v>0.8125</v>
      </c>
      <c r="D113" s="95" t="s">
        <v>273</v>
      </c>
      <c r="E113" s="15"/>
      <c r="F113" s="15" t="s">
        <v>170</v>
      </c>
      <c r="G113" s="12"/>
      <c r="H113" s="73"/>
      <c r="I113" s="46"/>
      <c r="J113" s="46"/>
      <c r="K113" s="46"/>
      <c r="L113" s="46"/>
      <c r="M113" s="46"/>
      <c r="N113" s="46"/>
      <c r="O113" s="46"/>
      <c r="P113" s="46"/>
      <c r="Q113" s="46"/>
      <c r="R113" s="46"/>
      <c r="S113" s="46"/>
      <c r="T113" s="46"/>
      <c r="U113" s="46"/>
      <c r="V113" s="46"/>
      <c r="W113" s="46"/>
      <c r="X113" s="46"/>
      <c r="Y113" s="46"/>
      <c r="Z113" s="46"/>
    </row>
    <row r="114" spans="1:26" ht="15.75" customHeight="1">
      <c r="A114" s="81"/>
      <c r="B114" s="12"/>
      <c r="C114" s="79">
        <v>0.85416666666666663</v>
      </c>
      <c r="D114" s="95" t="s">
        <v>274</v>
      </c>
      <c r="E114" s="15"/>
      <c r="F114" s="15"/>
      <c r="G114" s="12"/>
      <c r="H114" s="73"/>
      <c r="I114" s="46"/>
      <c r="J114" s="46"/>
      <c r="K114" s="46"/>
      <c r="L114" s="46"/>
      <c r="M114" s="46"/>
      <c r="N114" s="46"/>
      <c r="O114" s="46"/>
      <c r="P114" s="46"/>
      <c r="Q114" s="46"/>
      <c r="R114" s="46"/>
      <c r="S114" s="46"/>
      <c r="T114" s="46"/>
      <c r="U114" s="46"/>
      <c r="V114" s="46"/>
      <c r="W114" s="46"/>
      <c r="X114" s="46"/>
      <c r="Y114" s="46"/>
      <c r="Z114" s="46"/>
    </row>
    <row r="115" spans="1:26" ht="15.75" customHeight="1">
      <c r="A115" s="81"/>
      <c r="B115" s="12"/>
      <c r="C115" s="78"/>
      <c r="D115" s="95"/>
      <c r="E115" s="15"/>
      <c r="F115" s="15" t="s">
        <v>170</v>
      </c>
      <c r="G115" s="12"/>
      <c r="H115" s="73"/>
      <c r="I115" s="46"/>
      <c r="J115" s="46"/>
      <c r="K115" s="46"/>
      <c r="L115" s="46"/>
      <c r="M115" s="46"/>
      <c r="N115" s="46"/>
      <c r="O115" s="46"/>
      <c r="P115" s="46"/>
      <c r="Q115" s="46"/>
      <c r="R115" s="46"/>
      <c r="S115" s="46"/>
      <c r="T115" s="46"/>
      <c r="U115" s="46"/>
      <c r="V115" s="46"/>
      <c r="W115" s="46"/>
      <c r="X115" s="46"/>
      <c r="Y115" s="46"/>
      <c r="Z115" s="46"/>
    </row>
    <row r="116" spans="1:26" ht="15.75" customHeight="1">
      <c r="A116" s="113"/>
      <c r="B116" s="114"/>
      <c r="C116" s="101"/>
      <c r="D116" s="115" t="s">
        <v>275</v>
      </c>
      <c r="E116" s="65"/>
      <c r="F116" s="89"/>
      <c r="G116" s="90"/>
      <c r="H116" s="73"/>
      <c r="I116" s="46"/>
      <c r="J116" s="46"/>
      <c r="K116" s="46"/>
      <c r="L116" s="46"/>
      <c r="M116" s="46"/>
      <c r="N116" s="46"/>
      <c r="O116" s="46"/>
      <c r="P116" s="46"/>
      <c r="Q116" s="46"/>
      <c r="R116" s="46"/>
      <c r="S116" s="46"/>
      <c r="T116" s="46"/>
      <c r="U116" s="46"/>
      <c r="V116" s="46"/>
      <c r="W116" s="46"/>
      <c r="X116" s="46"/>
      <c r="Y116" s="46"/>
      <c r="Z116" s="46"/>
    </row>
    <row r="117" spans="1:26" ht="15.75" customHeight="1">
      <c r="A117" s="116"/>
      <c r="B117" s="117"/>
      <c r="C117" s="74">
        <v>0.79166666666666663</v>
      </c>
      <c r="D117" s="70" t="s">
        <v>276</v>
      </c>
      <c r="E117" s="118"/>
      <c r="F117" s="119"/>
      <c r="G117" s="120"/>
      <c r="H117" s="73"/>
      <c r="I117" s="46"/>
      <c r="J117" s="46"/>
      <c r="K117" s="46"/>
      <c r="L117" s="46"/>
      <c r="M117" s="46"/>
      <c r="N117" s="46"/>
      <c r="O117" s="46"/>
      <c r="P117" s="46"/>
      <c r="Q117" s="46"/>
      <c r="R117" s="46"/>
      <c r="S117" s="46"/>
      <c r="T117" s="46"/>
      <c r="U117" s="46"/>
      <c r="V117" s="46"/>
      <c r="W117" s="46"/>
      <c r="X117" s="46"/>
      <c r="Y117" s="46"/>
      <c r="Z117" s="46"/>
    </row>
    <row r="118" spans="1:26" ht="15.75" customHeight="1">
      <c r="A118" s="116"/>
      <c r="B118" s="117"/>
      <c r="C118" s="74">
        <v>0.79166666666666663</v>
      </c>
      <c r="D118" s="70" t="s">
        <v>277</v>
      </c>
      <c r="E118" s="118"/>
      <c r="F118" s="119"/>
      <c r="G118" s="120"/>
      <c r="H118" s="73"/>
      <c r="I118" s="46"/>
      <c r="J118" s="46"/>
      <c r="K118" s="46"/>
      <c r="L118" s="46"/>
      <c r="M118" s="46"/>
      <c r="N118" s="46"/>
      <c r="O118" s="46"/>
      <c r="P118" s="46"/>
      <c r="Q118" s="46"/>
      <c r="R118" s="46"/>
      <c r="S118" s="46"/>
      <c r="T118" s="46"/>
      <c r="U118" s="46"/>
      <c r="V118" s="46"/>
      <c r="W118" s="46"/>
      <c r="X118" s="46"/>
      <c r="Y118" s="46"/>
      <c r="Z118" s="46"/>
    </row>
    <row r="119" spans="1:26" ht="15.75" customHeight="1">
      <c r="A119" s="121" t="s">
        <v>170</v>
      </c>
      <c r="B119" s="117"/>
      <c r="C119" s="74">
        <v>0.83333333333333337</v>
      </c>
      <c r="D119" s="70" t="s">
        <v>278</v>
      </c>
      <c r="E119" s="118"/>
      <c r="F119" s="119"/>
      <c r="G119" s="120"/>
      <c r="H119" s="73"/>
      <c r="I119" s="46"/>
      <c r="J119" s="46"/>
      <c r="K119" s="46"/>
      <c r="L119" s="46"/>
      <c r="M119" s="46"/>
      <c r="N119" s="46"/>
      <c r="O119" s="46"/>
      <c r="P119" s="46"/>
      <c r="Q119" s="46"/>
      <c r="R119" s="46"/>
      <c r="S119" s="46"/>
      <c r="T119" s="46"/>
      <c r="U119" s="46"/>
      <c r="V119" s="46"/>
      <c r="W119" s="46"/>
      <c r="X119" s="46"/>
      <c r="Y119" s="46"/>
      <c r="Z119" s="46"/>
    </row>
    <row r="120" spans="1:26" ht="15.75" customHeight="1">
      <c r="A120" s="116"/>
      <c r="B120" s="117"/>
      <c r="C120" s="74">
        <v>0.85416666666666663</v>
      </c>
      <c r="D120" s="70" t="s">
        <v>279</v>
      </c>
      <c r="E120" s="118"/>
      <c r="F120" s="119"/>
      <c r="G120" s="120"/>
      <c r="H120" s="73"/>
      <c r="I120" s="46"/>
      <c r="J120" s="46"/>
      <c r="K120" s="46"/>
      <c r="L120" s="46"/>
      <c r="M120" s="46"/>
      <c r="N120" s="46"/>
      <c r="O120" s="46"/>
      <c r="P120" s="46"/>
      <c r="Q120" s="46"/>
      <c r="R120" s="46"/>
      <c r="S120" s="46"/>
      <c r="T120" s="46"/>
      <c r="U120" s="46"/>
      <c r="V120" s="46"/>
      <c r="W120" s="46"/>
      <c r="X120" s="46"/>
      <c r="Y120" s="46"/>
      <c r="Z120" s="46"/>
    </row>
    <row r="121" spans="1:26" ht="15.75" customHeight="1">
      <c r="A121" s="116"/>
      <c r="B121" s="117"/>
      <c r="C121" s="74">
        <v>0.89583333333333337</v>
      </c>
      <c r="D121" s="92" t="s">
        <v>280</v>
      </c>
      <c r="E121" s="118" t="s">
        <v>170</v>
      </c>
      <c r="F121" s="119"/>
      <c r="G121" s="120"/>
      <c r="H121" s="73"/>
      <c r="I121" s="46"/>
      <c r="J121" s="46"/>
      <c r="K121" s="46"/>
      <c r="L121" s="46"/>
      <c r="M121" s="46"/>
      <c r="N121" s="46"/>
      <c r="O121" s="46"/>
      <c r="P121" s="46"/>
      <c r="Q121" s="46"/>
      <c r="R121" s="46"/>
      <c r="S121" s="46"/>
      <c r="T121" s="46"/>
      <c r="U121" s="46"/>
      <c r="V121" s="46"/>
      <c r="W121" s="46"/>
      <c r="X121" s="46"/>
      <c r="Y121" s="46"/>
      <c r="Z121" s="46"/>
    </row>
    <row r="122" spans="1:26" ht="15.75" customHeight="1">
      <c r="A122" s="116"/>
      <c r="B122" s="117"/>
      <c r="C122" s="74">
        <v>0.9375</v>
      </c>
      <c r="D122" s="70" t="s">
        <v>281</v>
      </c>
      <c r="E122" s="118"/>
      <c r="F122" s="119"/>
      <c r="G122" s="120"/>
      <c r="H122" s="73"/>
      <c r="I122" s="46"/>
      <c r="J122" s="46"/>
      <c r="K122" s="46"/>
      <c r="L122" s="46"/>
      <c r="M122" s="46"/>
      <c r="N122" s="46"/>
      <c r="O122" s="46"/>
      <c r="P122" s="46"/>
      <c r="Q122" s="46"/>
      <c r="R122" s="46"/>
      <c r="S122" s="46"/>
      <c r="T122" s="46"/>
      <c r="U122" s="46"/>
      <c r="V122" s="46"/>
      <c r="W122" s="46"/>
      <c r="X122" s="46"/>
      <c r="Y122" s="46"/>
      <c r="Z122" s="46"/>
    </row>
    <row r="123" spans="1:26" ht="15.75" customHeight="1">
      <c r="A123" s="122"/>
      <c r="B123" s="55"/>
      <c r="C123" s="123"/>
      <c r="D123" s="124"/>
      <c r="E123" s="125"/>
      <c r="F123" s="125"/>
      <c r="G123" s="55"/>
      <c r="H123" s="73"/>
      <c r="I123" s="46"/>
      <c r="J123" s="46"/>
      <c r="K123" s="46"/>
      <c r="L123" s="46"/>
      <c r="M123" s="46"/>
      <c r="N123" s="46"/>
      <c r="O123" s="46"/>
      <c r="P123" s="46"/>
      <c r="Q123" s="46"/>
      <c r="R123" s="46"/>
      <c r="S123" s="46"/>
      <c r="T123" s="46"/>
      <c r="U123" s="46"/>
      <c r="V123" s="46"/>
      <c r="W123" s="46"/>
      <c r="X123" s="46"/>
      <c r="Y123" s="46"/>
      <c r="Z123" s="46"/>
    </row>
    <row r="124" spans="1:26" ht="15.75" customHeight="1">
      <c r="A124" s="122"/>
      <c r="B124" s="55"/>
      <c r="C124" s="123"/>
      <c r="D124" s="124"/>
      <c r="E124" s="125"/>
      <c r="F124" s="125"/>
      <c r="G124" s="55"/>
      <c r="H124" s="73"/>
      <c r="I124" s="46"/>
      <c r="J124" s="46"/>
      <c r="K124" s="46"/>
      <c r="L124" s="46"/>
      <c r="M124" s="46"/>
      <c r="N124" s="46"/>
      <c r="O124" s="46"/>
      <c r="P124" s="46"/>
      <c r="Q124" s="46"/>
      <c r="R124" s="46"/>
      <c r="S124" s="46"/>
      <c r="T124" s="46"/>
      <c r="U124" s="46"/>
      <c r="V124" s="46"/>
      <c r="W124" s="46"/>
      <c r="X124" s="46"/>
      <c r="Y124" s="46"/>
      <c r="Z124" s="46"/>
    </row>
    <row r="125" spans="1:26" ht="15.75" customHeight="1">
      <c r="A125" s="122"/>
      <c r="B125" s="55"/>
      <c r="C125" s="125"/>
      <c r="D125" s="126"/>
      <c r="E125" s="125"/>
      <c r="F125" s="125"/>
      <c r="G125" s="55"/>
      <c r="H125" s="73"/>
      <c r="I125" s="46"/>
      <c r="J125" s="46"/>
      <c r="K125" s="46"/>
      <c r="L125" s="46"/>
      <c r="M125" s="46"/>
      <c r="N125" s="46"/>
      <c r="O125" s="46"/>
      <c r="P125" s="46"/>
      <c r="Q125" s="46"/>
      <c r="R125" s="46"/>
      <c r="S125" s="46"/>
      <c r="T125" s="46"/>
      <c r="U125" s="46"/>
      <c r="V125" s="46"/>
      <c r="W125" s="46"/>
      <c r="X125" s="46"/>
      <c r="Y125" s="46"/>
      <c r="Z125" s="46"/>
    </row>
    <row r="126" spans="1:26" ht="15.75" customHeight="1">
      <c r="A126" s="122"/>
      <c r="B126" s="55"/>
      <c r="C126" s="125"/>
      <c r="D126" s="124"/>
      <c r="E126" s="125"/>
      <c r="F126" s="125"/>
      <c r="G126" s="55"/>
      <c r="H126" s="73"/>
      <c r="I126" s="46"/>
      <c r="J126" s="46"/>
      <c r="K126" s="46"/>
      <c r="L126" s="46"/>
      <c r="M126" s="46"/>
      <c r="N126" s="46"/>
      <c r="O126" s="46"/>
      <c r="P126" s="46"/>
      <c r="Q126" s="46"/>
      <c r="R126" s="46"/>
      <c r="S126" s="46"/>
      <c r="T126" s="46"/>
      <c r="U126" s="46"/>
      <c r="V126" s="46"/>
      <c r="W126" s="46"/>
      <c r="X126" s="46"/>
      <c r="Y126" s="46"/>
      <c r="Z126" s="46"/>
    </row>
    <row r="127" spans="1:26" ht="15.75" customHeight="1">
      <c r="A127" s="122"/>
      <c r="B127" s="55"/>
      <c r="C127" s="125"/>
      <c r="D127" s="126"/>
      <c r="E127" s="125"/>
      <c r="F127" s="125"/>
      <c r="G127" s="55"/>
      <c r="H127" s="73"/>
      <c r="I127" s="46"/>
      <c r="J127" s="46"/>
      <c r="K127" s="46"/>
      <c r="L127" s="46"/>
      <c r="M127" s="46"/>
      <c r="N127" s="46"/>
      <c r="O127" s="46"/>
      <c r="P127" s="46"/>
      <c r="Q127" s="46"/>
      <c r="R127" s="46"/>
      <c r="S127" s="46"/>
      <c r="T127" s="46"/>
      <c r="U127" s="46"/>
      <c r="V127" s="46"/>
      <c r="W127" s="46"/>
      <c r="X127" s="46"/>
      <c r="Y127" s="46"/>
      <c r="Z127" s="46"/>
    </row>
    <row r="128" spans="1:26" ht="15.75" customHeight="1">
      <c r="A128" s="122"/>
      <c r="B128" s="55"/>
      <c r="C128" s="125"/>
      <c r="D128" s="126"/>
      <c r="E128" s="125"/>
      <c r="F128" s="125"/>
      <c r="G128" s="55"/>
      <c r="H128" s="73"/>
      <c r="I128" s="46"/>
      <c r="J128" s="46"/>
      <c r="K128" s="46"/>
      <c r="L128" s="46"/>
      <c r="M128" s="46"/>
      <c r="N128" s="46"/>
      <c r="O128" s="46"/>
      <c r="P128" s="46"/>
      <c r="Q128" s="46"/>
      <c r="R128" s="46"/>
      <c r="S128" s="46"/>
      <c r="T128" s="46"/>
      <c r="U128" s="46"/>
      <c r="V128" s="46"/>
      <c r="W128" s="46"/>
      <c r="X128" s="46"/>
      <c r="Y128" s="46"/>
      <c r="Z128" s="46"/>
    </row>
    <row r="129" spans="1:26" ht="15.75" customHeight="1">
      <c r="A129" s="122"/>
      <c r="B129" s="55"/>
      <c r="C129" s="125"/>
      <c r="D129" s="126"/>
      <c r="E129" s="125"/>
      <c r="F129" s="125"/>
      <c r="G129" s="55"/>
      <c r="H129" s="55"/>
      <c r="I129" s="46"/>
      <c r="J129" s="46"/>
      <c r="K129" s="46"/>
      <c r="L129" s="46"/>
      <c r="M129" s="46"/>
      <c r="N129" s="46"/>
      <c r="O129" s="46"/>
      <c r="P129" s="46"/>
      <c r="Q129" s="46"/>
      <c r="R129" s="46"/>
      <c r="S129" s="46"/>
      <c r="T129" s="46"/>
      <c r="U129" s="46"/>
      <c r="V129" s="46"/>
      <c r="W129" s="46"/>
      <c r="X129" s="46"/>
      <c r="Y129" s="46"/>
      <c r="Z129" s="46"/>
    </row>
    <row r="130" spans="1:26" ht="15.75" customHeight="1">
      <c r="A130" s="122"/>
      <c r="B130" s="55"/>
      <c r="C130" s="125"/>
      <c r="D130" s="126"/>
      <c r="E130" s="125"/>
      <c r="F130" s="125"/>
      <c r="G130" s="55"/>
      <c r="H130" s="55"/>
      <c r="I130" s="46"/>
      <c r="J130" s="46"/>
      <c r="K130" s="46"/>
      <c r="L130" s="46"/>
      <c r="M130" s="46"/>
      <c r="N130" s="46"/>
      <c r="O130" s="46"/>
      <c r="P130" s="46"/>
      <c r="Q130" s="46"/>
      <c r="R130" s="46"/>
      <c r="S130" s="46"/>
      <c r="T130" s="46"/>
      <c r="U130" s="46"/>
      <c r="V130" s="46"/>
      <c r="W130" s="46"/>
      <c r="X130" s="46"/>
      <c r="Y130" s="46"/>
      <c r="Z130" s="46"/>
    </row>
    <row r="131" spans="1:26" ht="15.75" customHeight="1">
      <c r="A131" s="122"/>
      <c r="B131" s="55"/>
      <c r="C131" s="125"/>
      <c r="D131" s="126"/>
      <c r="E131" s="125"/>
      <c r="F131" s="125"/>
      <c r="G131" s="55"/>
      <c r="H131" s="55"/>
      <c r="I131" s="46"/>
      <c r="J131" s="46"/>
      <c r="K131" s="46"/>
      <c r="L131" s="46"/>
      <c r="M131" s="46"/>
      <c r="N131" s="46"/>
      <c r="O131" s="46"/>
      <c r="P131" s="46"/>
      <c r="Q131" s="46"/>
      <c r="R131" s="46"/>
      <c r="S131" s="46"/>
      <c r="T131" s="46"/>
      <c r="U131" s="46"/>
      <c r="V131" s="46"/>
      <c r="W131" s="46"/>
      <c r="X131" s="46"/>
      <c r="Y131" s="46"/>
      <c r="Z131" s="46"/>
    </row>
    <row r="132" spans="1:26" ht="15.75" customHeight="1">
      <c r="A132" s="127"/>
      <c r="B132" s="46"/>
      <c r="C132" s="47"/>
      <c r="D132" s="48"/>
      <c r="E132" s="47"/>
      <c r="F132" s="47"/>
      <c r="G132" s="46"/>
      <c r="H132" s="46"/>
      <c r="I132" s="46"/>
      <c r="J132" s="46"/>
      <c r="K132" s="46"/>
      <c r="L132" s="46"/>
      <c r="M132" s="46"/>
      <c r="N132" s="46"/>
      <c r="O132" s="46"/>
      <c r="P132" s="46"/>
      <c r="Q132" s="46"/>
      <c r="R132" s="46"/>
      <c r="S132" s="46"/>
      <c r="T132" s="46"/>
      <c r="U132" s="46"/>
      <c r="V132" s="46"/>
      <c r="W132" s="46"/>
      <c r="X132" s="46"/>
      <c r="Y132" s="46"/>
      <c r="Z132" s="46"/>
    </row>
    <row r="133" spans="1:26" ht="15.75" customHeight="1">
      <c r="A133" s="127"/>
      <c r="B133" s="46"/>
      <c r="C133" s="47"/>
      <c r="D133" s="48"/>
      <c r="E133" s="47"/>
      <c r="F133" s="47"/>
      <c r="G133" s="46"/>
      <c r="H133" s="46"/>
      <c r="I133" s="46"/>
      <c r="J133" s="46"/>
      <c r="K133" s="46"/>
      <c r="L133" s="46"/>
      <c r="M133" s="46"/>
      <c r="N133" s="46"/>
      <c r="O133" s="46"/>
      <c r="P133" s="46"/>
      <c r="Q133" s="46"/>
      <c r="R133" s="46"/>
      <c r="S133" s="46"/>
      <c r="T133" s="46"/>
      <c r="U133" s="46"/>
      <c r="V133" s="46"/>
      <c r="W133" s="46"/>
      <c r="X133" s="46"/>
      <c r="Y133" s="46"/>
      <c r="Z133" s="46"/>
    </row>
    <row r="134" spans="1:26" ht="15.75" customHeight="1">
      <c r="A134" s="127"/>
      <c r="B134" s="46"/>
      <c r="C134" s="47"/>
      <c r="D134" s="48"/>
      <c r="E134" s="47"/>
      <c r="F134" s="47"/>
      <c r="G134" s="46"/>
      <c r="H134" s="46"/>
      <c r="I134" s="46"/>
      <c r="J134" s="46"/>
      <c r="K134" s="46"/>
      <c r="L134" s="46"/>
      <c r="M134" s="46"/>
      <c r="N134" s="46"/>
      <c r="O134" s="46"/>
      <c r="P134" s="46"/>
      <c r="Q134" s="46"/>
      <c r="R134" s="46"/>
      <c r="S134" s="46"/>
      <c r="T134" s="46"/>
      <c r="U134" s="46"/>
      <c r="V134" s="46"/>
      <c r="W134" s="46"/>
      <c r="X134" s="46"/>
      <c r="Y134" s="46"/>
      <c r="Z134" s="46"/>
    </row>
    <row r="135" spans="1:26" ht="15.75" customHeight="1">
      <c r="A135" s="127"/>
      <c r="B135" s="46"/>
      <c r="C135" s="47"/>
      <c r="D135" s="48"/>
      <c r="E135" s="47"/>
      <c r="F135" s="47"/>
      <c r="G135" s="46"/>
      <c r="H135" s="46"/>
      <c r="I135" s="46"/>
      <c r="J135" s="46"/>
      <c r="K135" s="46"/>
      <c r="L135" s="46"/>
      <c r="M135" s="46"/>
      <c r="N135" s="46"/>
      <c r="O135" s="46"/>
      <c r="P135" s="46"/>
      <c r="Q135" s="46"/>
      <c r="R135" s="46"/>
      <c r="S135" s="46"/>
      <c r="T135" s="46"/>
      <c r="U135" s="46"/>
      <c r="V135" s="46"/>
      <c r="W135" s="46"/>
      <c r="X135" s="46"/>
      <c r="Y135" s="46"/>
      <c r="Z135" s="46"/>
    </row>
    <row r="136" spans="1:26" ht="15.75" customHeight="1">
      <c r="A136" s="127"/>
      <c r="B136" s="46"/>
      <c r="C136" s="47"/>
      <c r="D136" s="48"/>
      <c r="E136" s="47"/>
      <c r="F136" s="47"/>
      <c r="G136" s="46"/>
      <c r="H136" s="46"/>
      <c r="I136" s="46"/>
      <c r="J136" s="46"/>
      <c r="K136" s="46"/>
      <c r="L136" s="46"/>
      <c r="M136" s="46"/>
      <c r="N136" s="46"/>
      <c r="O136" s="46"/>
      <c r="P136" s="46"/>
      <c r="Q136" s="46"/>
      <c r="R136" s="46"/>
      <c r="S136" s="46"/>
      <c r="T136" s="46"/>
      <c r="U136" s="46"/>
      <c r="V136" s="46"/>
      <c r="W136" s="46"/>
      <c r="X136" s="46"/>
      <c r="Y136" s="46"/>
      <c r="Z136" s="46"/>
    </row>
    <row r="137" spans="1:26" ht="15.75" customHeight="1">
      <c r="A137" s="127"/>
      <c r="B137" s="46"/>
      <c r="C137" s="47"/>
      <c r="D137" s="48"/>
      <c r="E137" s="47"/>
      <c r="F137" s="47"/>
      <c r="G137" s="46"/>
      <c r="H137" s="46"/>
      <c r="I137" s="46"/>
      <c r="J137" s="46"/>
      <c r="K137" s="46"/>
      <c r="L137" s="46"/>
      <c r="M137" s="46"/>
      <c r="N137" s="46"/>
      <c r="O137" s="46"/>
      <c r="P137" s="46"/>
      <c r="Q137" s="46"/>
      <c r="R137" s="46"/>
      <c r="S137" s="46"/>
      <c r="T137" s="46"/>
      <c r="U137" s="46"/>
      <c r="V137" s="46"/>
      <c r="W137" s="46"/>
      <c r="X137" s="46"/>
      <c r="Y137" s="46"/>
      <c r="Z137" s="46"/>
    </row>
    <row r="138" spans="1:26" ht="15.75" customHeight="1">
      <c r="A138" s="127"/>
      <c r="B138" s="46"/>
      <c r="C138" s="47"/>
      <c r="D138" s="48"/>
      <c r="E138" s="47"/>
      <c r="F138" s="47"/>
      <c r="G138" s="46"/>
      <c r="H138" s="46"/>
      <c r="I138" s="46"/>
      <c r="J138" s="46"/>
      <c r="K138" s="46"/>
      <c r="L138" s="46"/>
      <c r="M138" s="46"/>
      <c r="N138" s="46"/>
      <c r="O138" s="46"/>
      <c r="P138" s="46"/>
      <c r="Q138" s="46"/>
      <c r="R138" s="46"/>
      <c r="S138" s="46"/>
      <c r="T138" s="46"/>
      <c r="U138" s="46"/>
      <c r="V138" s="46"/>
      <c r="W138" s="46"/>
      <c r="X138" s="46"/>
      <c r="Y138" s="46"/>
      <c r="Z138" s="46"/>
    </row>
    <row r="139" spans="1:26" ht="15.75" customHeight="1">
      <c r="A139" s="127"/>
      <c r="B139" s="46"/>
      <c r="C139" s="47"/>
      <c r="D139" s="48"/>
      <c r="E139" s="47"/>
      <c r="F139" s="47"/>
      <c r="G139" s="46"/>
      <c r="H139" s="46"/>
      <c r="I139" s="46"/>
      <c r="J139" s="46"/>
      <c r="K139" s="46"/>
      <c r="L139" s="46"/>
      <c r="M139" s="46"/>
      <c r="N139" s="46"/>
      <c r="O139" s="46"/>
      <c r="P139" s="46"/>
      <c r="Q139" s="46"/>
      <c r="R139" s="46"/>
      <c r="S139" s="46"/>
      <c r="T139" s="46"/>
      <c r="U139" s="46"/>
      <c r="V139" s="46"/>
      <c r="W139" s="46"/>
      <c r="X139" s="46"/>
      <c r="Y139" s="46"/>
      <c r="Z139" s="46"/>
    </row>
    <row r="140" spans="1:26" ht="15.75" customHeight="1">
      <c r="A140" s="127"/>
      <c r="B140" s="46"/>
      <c r="C140" s="47"/>
      <c r="D140" s="48"/>
      <c r="E140" s="47"/>
      <c r="F140" s="47"/>
      <c r="G140" s="46"/>
      <c r="H140" s="46"/>
      <c r="I140" s="46"/>
      <c r="J140" s="46"/>
      <c r="K140" s="46"/>
      <c r="L140" s="46"/>
      <c r="M140" s="46"/>
      <c r="N140" s="46"/>
      <c r="O140" s="46"/>
      <c r="P140" s="46"/>
      <c r="Q140" s="46"/>
      <c r="R140" s="46"/>
      <c r="S140" s="46"/>
      <c r="T140" s="46"/>
      <c r="U140" s="46"/>
      <c r="V140" s="46"/>
      <c r="W140" s="46"/>
      <c r="X140" s="46"/>
      <c r="Y140" s="46"/>
      <c r="Z140" s="46"/>
    </row>
    <row r="141" spans="1:26" ht="15.75" customHeight="1">
      <c r="A141" s="127"/>
      <c r="B141" s="46"/>
      <c r="C141" s="47"/>
      <c r="D141" s="48"/>
      <c r="E141" s="47"/>
      <c r="F141" s="47"/>
      <c r="G141" s="46"/>
      <c r="H141" s="46"/>
      <c r="I141" s="46"/>
      <c r="J141" s="46"/>
      <c r="K141" s="46"/>
      <c r="L141" s="46"/>
      <c r="M141" s="46"/>
      <c r="N141" s="46"/>
      <c r="O141" s="46"/>
      <c r="P141" s="46"/>
      <c r="Q141" s="46"/>
      <c r="R141" s="46"/>
      <c r="S141" s="46"/>
      <c r="T141" s="46"/>
      <c r="U141" s="46"/>
      <c r="V141" s="46"/>
      <c r="W141" s="46"/>
      <c r="X141" s="46"/>
      <c r="Y141" s="46"/>
      <c r="Z141" s="46"/>
    </row>
    <row r="142" spans="1:26" ht="15.75" customHeight="1">
      <c r="A142" s="127"/>
      <c r="B142" s="46"/>
      <c r="C142" s="47"/>
      <c r="D142" s="48"/>
      <c r="E142" s="47"/>
      <c r="F142" s="47"/>
      <c r="G142" s="46"/>
      <c r="H142" s="46"/>
      <c r="I142" s="46"/>
      <c r="J142" s="46"/>
      <c r="K142" s="46"/>
      <c r="L142" s="46"/>
      <c r="M142" s="46"/>
      <c r="N142" s="46"/>
      <c r="O142" s="46"/>
      <c r="P142" s="46"/>
      <c r="Q142" s="46"/>
      <c r="R142" s="46"/>
      <c r="S142" s="46"/>
      <c r="T142" s="46"/>
      <c r="U142" s="46"/>
      <c r="V142" s="46"/>
      <c r="W142" s="46"/>
      <c r="X142" s="46"/>
      <c r="Y142" s="46"/>
      <c r="Z142" s="46"/>
    </row>
    <row r="143" spans="1:26" ht="15.75" customHeight="1">
      <c r="A143" s="127"/>
      <c r="B143" s="46"/>
      <c r="C143" s="47"/>
      <c r="D143" s="48"/>
      <c r="E143" s="47"/>
      <c r="F143" s="47"/>
      <c r="G143" s="46"/>
      <c r="H143" s="46"/>
      <c r="I143" s="46"/>
      <c r="J143" s="46"/>
      <c r="K143" s="46"/>
      <c r="L143" s="46"/>
      <c r="M143" s="46"/>
      <c r="N143" s="46"/>
      <c r="O143" s="46"/>
      <c r="P143" s="46"/>
      <c r="Q143" s="46"/>
      <c r="R143" s="46"/>
      <c r="S143" s="46"/>
      <c r="T143" s="46"/>
      <c r="U143" s="46"/>
      <c r="V143" s="46"/>
      <c r="W143" s="46"/>
      <c r="X143" s="46"/>
      <c r="Y143" s="46"/>
      <c r="Z143" s="46"/>
    </row>
    <row r="144" spans="1:26" ht="15.75" customHeight="1">
      <c r="A144" s="127"/>
      <c r="B144" s="46"/>
      <c r="C144" s="47"/>
      <c r="D144" s="48"/>
      <c r="E144" s="47"/>
      <c r="F144" s="47"/>
      <c r="G144" s="46"/>
      <c r="H144" s="46"/>
      <c r="I144" s="46"/>
      <c r="J144" s="46"/>
      <c r="K144" s="46"/>
      <c r="L144" s="46"/>
      <c r="M144" s="46"/>
      <c r="N144" s="46"/>
      <c r="O144" s="46"/>
      <c r="P144" s="46"/>
      <c r="Q144" s="46"/>
      <c r="R144" s="46"/>
      <c r="S144" s="46"/>
      <c r="T144" s="46"/>
      <c r="U144" s="46"/>
      <c r="V144" s="46"/>
      <c r="W144" s="46"/>
      <c r="X144" s="46"/>
      <c r="Y144" s="46"/>
      <c r="Z144" s="46"/>
    </row>
    <row r="145" spans="1:26" ht="15.75" customHeight="1">
      <c r="A145" s="127"/>
      <c r="B145" s="46"/>
      <c r="C145" s="47"/>
      <c r="D145" s="48"/>
      <c r="E145" s="47"/>
      <c r="F145" s="47"/>
      <c r="G145" s="46"/>
      <c r="H145" s="46"/>
      <c r="I145" s="46"/>
      <c r="J145" s="46"/>
      <c r="K145" s="46"/>
      <c r="L145" s="46"/>
      <c r="M145" s="46"/>
      <c r="N145" s="46"/>
      <c r="O145" s="46"/>
      <c r="P145" s="46"/>
      <c r="Q145" s="46"/>
      <c r="R145" s="46"/>
      <c r="S145" s="46"/>
      <c r="T145" s="46"/>
      <c r="U145" s="46"/>
      <c r="V145" s="46"/>
      <c r="W145" s="46"/>
      <c r="X145" s="46"/>
      <c r="Y145" s="46"/>
      <c r="Z145" s="46"/>
    </row>
    <row r="146" spans="1:26" ht="15.75" customHeight="1">
      <c r="A146" s="127"/>
      <c r="B146" s="46"/>
      <c r="C146" s="47"/>
      <c r="D146" s="48"/>
      <c r="E146" s="47"/>
      <c r="F146" s="47"/>
      <c r="G146" s="46"/>
      <c r="H146" s="46"/>
      <c r="I146" s="46"/>
      <c r="J146" s="46"/>
      <c r="K146" s="46"/>
      <c r="L146" s="46"/>
      <c r="M146" s="46"/>
      <c r="N146" s="46"/>
      <c r="O146" s="46"/>
      <c r="P146" s="46"/>
      <c r="Q146" s="46"/>
      <c r="R146" s="46"/>
      <c r="S146" s="46"/>
      <c r="T146" s="46"/>
      <c r="U146" s="46"/>
      <c r="V146" s="46"/>
      <c r="W146" s="46"/>
      <c r="X146" s="46"/>
      <c r="Y146" s="46"/>
      <c r="Z146" s="46"/>
    </row>
    <row r="147" spans="1:26" ht="15.75" customHeight="1">
      <c r="A147" s="127"/>
      <c r="B147" s="46"/>
      <c r="C147" s="47"/>
      <c r="D147" s="48"/>
      <c r="E147" s="47"/>
      <c r="F147" s="47"/>
      <c r="G147" s="46"/>
      <c r="H147" s="46"/>
      <c r="I147" s="46"/>
      <c r="J147" s="46"/>
      <c r="K147" s="46"/>
      <c r="L147" s="46"/>
      <c r="M147" s="46"/>
      <c r="N147" s="46"/>
      <c r="O147" s="46"/>
      <c r="P147" s="46"/>
      <c r="Q147" s="46"/>
      <c r="R147" s="46"/>
      <c r="S147" s="46"/>
      <c r="T147" s="46"/>
      <c r="U147" s="46"/>
      <c r="V147" s="46"/>
      <c r="W147" s="46"/>
      <c r="X147" s="46"/>
      <c r="Y147" s="46"/>
      <c r="Z147" s="46"/>
    </row>
    <row r="148" spans="1:26" ht="15.75" customHeight="1">
      <c r="A148" s="127"/>
      <c r="B148" s="46"/>
      <c r="C148" s="47"/>
      <c r="D148" s="48"/>
      <c r="E148" s="47"/>
      <c r="F148" s="47"/>
      <c r="G148" s="46"/>
      <c r="H148" s="46"/>
      <c r="I148" s="46"/>
      <c r="J148" s="46"/>
      <c r="K148" s="46"/>
      <c r="L148" s="46"/>
      <c r="M148" s="46"/>
      <c r="N148" s="46"/>
      <c r="O148" s="46"/>
      <c r="P148" s="46"/>
      <c r="Q148" s="46"/>
      <c r="R148" s="46"/>
      <c r="S148" s="46"/>
      <c r="T148" s="46"/>
      <c r="U148" s="46"/>
      <c r="V148" s="46"/>
      <c r="W148" s="46"/>
      <c r="X148" s="46"/>
      <c r="Y148" s="46"/>
      <c r="Z148" s="46"/>
    </row>
    <row r="149" spans="1:26" ht="15.75" customHeight="1">
      <c r="A149" s="127"/>
      <c r="B149" s="46"/>
      <c r="C149" s="47"/>
      <c r="D149" s="48"/>
      <c r="E149" s="47"/>
      <c r="F149" s="47"/>
      <c r="G149" s="46"/>
      <c r="H149" s="46"/>
      <c r="I149" s="46"/>
      <c r="J149" s="46"/>
      <c r="K149" s="46"/>
      <c r="L149" s="46"/>
      <c r="M149" s="46"/>
      <c r="N149" s="46"/>
      <c r="O149" s="46"/>
      <c r="P149" s="46"/>
      <c r="Q149" s="46"/>
      <c r="R149" s="46"/>
      <c r="S149" s="46"/>
      <c r="T149" s="46"/>
      <c r="U149" s="46"/>
      <c r="V149" s="46"/>
      <c r="W149" s="46"/>
      <c r="X149" s="46"/>
      <c r="Y149" s="46"/>
      <c r="Z149" s="46"/>
    </row>
    <row r="150" spans="1:26" ht="15.75" customHeight="1">
      <c r="A150" s="127"/>
      <c r="B150" s="46"/>
      <c r="C150" s="47"/>
      <c r="D150" s="48"/>
      <c r="E150" s="47"/>
      <c r="F150" s="47"/>
      <c r="G150" s="46"/>
      <c r="H150" s="46"/>
      <c r="I150" s="46"/>
      <c r="J150" s="46"/>
      <c r="K150" s="46"/>
      <c r="L150" s="46"/>
      <c r="M150" s="46"/>
      <c r="N150" s="46"/>
      <c r="O150" s="46"/>
      <c r="P150" s="46"/>
      <c r="Q150" s="46"/>
      <c r="R150" s="46"/>
      <c r="S150" s="46"/>
      <c r="T150" s="46"/>
      <c r="U150" s="46"/>
      <c r="V150" s="46"/>
      <c r="W150" s="46"/>
      <c r="X150" s="46"/>
      <c r="Y150" s="46"/>
      <c r="Z150" s="46"/>
    </row>
    <row r="151" spans="1:26" ht="15.75" customHeight="1">
      <c r="A151" s="127"/>
      <c r="B151" s="46"/>
      <c r="C151" s="47"/>
      <c r="D151" s="48"/>
      <c r="E151" s="47"/>
      <c r="F151" s="47"/>
      <c r="G151" s="46"/>
      <c r="H151" s="46"/>
      <c r="I151" s="46"/>
      <c r="J151" s="46"/>
      <c r="K151" s="46"/>
      <c r="L151" s="46"/>
      <c r="M151" s="46"/>
      <c r="N151" s="46"/>
      <c r="O151" s="46"/>
      <c r="P151" s="46"/>
      <c r="Q151" s="46"/>
      <c r="R151" s="46"/>
      <c r="S151" s="46"/>
      <c r="T151" s="46"/>
      <c r="U151" s="46"/>
      <c r="V151" s="46"/>
      <c r="W151" s="46"/>
      <c r="X151" s="46"/>
      <c r="Y151" s="46"/>
      <c r="Z151" s="46"/>
    </row>
    <row r="152" spans="1:26" ht="15.75" customHeight="1">
      <c r="A152" s="127"/>
      <c r="B152" s="46"/>
      <c r="C152" s="47"/>
      <c r="D152" s="48"/>
      <c r="E152" s="47"/>
      <c r="F152" s="47"/>
      <c r="G152" s="46"/>
      <c r="H152" s="46"/>
      <c r="I152" s="46"/>
      <c r="J152" s="46"/>
      <c r="K152" s="46"/>
      <c r="L152" s="46"/>
      <c r="M152" s="46"/>
      <c r="N152" s="46"/>
      <c r="O152" s="46"/>
      <c r="P152" s="46"/>
      <c r="Q152" s="46"/>
      <c r="R152" s="46"/>
      <c r="S152" s="46"/>
      <c r="T152" s="46"/>
      <c r="U152" s="46"/>
      <c r="V152" s="46"/>
      <c r="W152" s="46"/>
      <c r="X152" s="46"/>
      <c r="Y152" s="46"/>
      <c r="Z152" s="46"/>
    </row>
    <row r="153" spans="1:26" ht="15.75" customHeight="1">
      <c r="A153" s="127"/>
      <c r="B153" s="46"/>
      <c r="C153" s="47"/>
      <c r="D153" s="48"/>
      <c r="E153" s="47"/>
      <c r="F153" s="47"/>
      <c r="G153" s="46"/>
      <c r="H153" s="46"/>
      <c r="I153" s="46"/>
      <c r="J153" s="46"/>
      <c r="K153" s="46"/>
      <c r="L153" s="46"/>
      <c r="M153" s="46"/>
      <c r="N153" s="46"/>
      <c r="O153" s="46"/>
      <c r="P153" s="46"/>
      <c r="Q153" s="46"/>
      <c r="R153" s="46"/>
      <c r="S153" s="46"/>
      <c r="T153" s="46"/>
      <c r="U153" s="46"/>
      <c r="V153" s="46"/>
      <c r="W153" s="46"/>
      <c r="X153" s="46"/>
      <c r="Y153" s="46"/>
      <c r="Z153" s="46"/>
    </row>
    <row r="154" spans="1:26" ht="15.75" customHeight="1">
      <c r="A154" s="127"/>
      <c r="B154" s="46"/>
      <c r="C154" s="47"/>
      <c r="D154" s="48"/>
      <c r="E154" s="47"/>
      <c r="F154" s="47"/>
      <c r="G154" s="46"/>
      <c r="H154" s="46"/>
      <c r="I154" s="46"/>
      <c r="J154" s="46"/>
      <c r="K154" s="46"/>
      <c r="L154" s="46"/>
      <c r="M154" s="46"/>
      <c r="N154" s="46"/>
      <c r="O154" s="46"/>
      <c r="P154" s="46"/>
      <c r="Q154" s="46"/>
      <c r="R154" s="46"/>
      <c r="S154" s="46"/>
      <c r="T154" s="46"/>
      <c r="U154" s="46"/>
      <c r="V154" s="46"/>
      <c r="W154" s="46"/>
      <c r="X154" s="46"/>
      <c r="Y154" s="46"/>
      <c r="Z154" s="46"/>
    </row>
    <row r="155" spans="1:26" ht="15.75" customHeight="1">
      <c r="A155" s="127"/>
      <c r="B155" s="46"/>
      <c r="C155" s="47"/>
      <c r="D155" s="48"/>
      <c r="E155" s="47"/>
      <c r="F155" s="47"/>
      <c r="G155" s="46"/>
      <c r="H155" s="46"/>
      <c r="I155" s="46"/>
      <c r="J155" s="46"/>
      <c r="K155" s="46"/>
      <c r="L155" s="46"/>
      <c r="M155" s="46"/>
      <c r="N155" s="46"/>
      <c r="O155" s="46"/>
      <c r="P155" s="46"/>
      <c r="Q155" s="46"/>
      <c r="R155" s="46"/>
      <c r="S155" s="46"/>
      <c r="T155" s="46"/>
      <c r="U155" s="46"/>
      <c r="V155" s="46"/>
      <c r="W155" s="46"/>
      <c r="X155" s="46"/>
      <c r="Y155" s="46"/>
      <c r="Z155" s="46"/>
    </row>
    <row r="156" spans="1:26" ht="15.75" customHeight="1">
      <c r="A156" s="127"/>
      <c r="B156" s="46"/>
      <c r="C156" s="47"/>
      <c r="D156" s="48"/>
      <c r="E156" s="47"/>
      <c r="F156" s="47"/>
      <c r="G156" s="46"/>
      <c r="H156" s="46"/>
      <c r="I156" s="46"/>
      <c r="J156" s="46"/>
      <c r="K156" s="46"/>
      <c r="L156" s="46"/>
      <c r="M156" s="46"/>
      <c r="N156" s="46"/>
      <c r="O156" s="46"/>
      <c r="P156" s="46"/>
      <c r="Q156" s="46"/>
      <c r="R156" s="46"/>
      <c r="S156" s="46"/>
      <c r="T156" s="46"/>
      <c r="U156" s="46"/>
      <c r="V156" s="46"/>
      <c r="W156" s="46"/>
      <c r="X156" s="46"/>
      <c r="Y156" s="46"/>
      <c r="Z156" s="46"/>
    </row>
    <row r="157" spans="1:26" ht="15.75" customHeight="1">
      <c r="A157" s="127"/>
      <c r="B157" s="46"/>
      <c r="C157" s="47"/>
      <c r="D157" s="48"/>
      <c r="E157" s="47"/>
      <c r="F157" s="47"/>
      <c r="G157" s="46"/>
      <c r="H157" s="46"/>
      <c r="I157" s="46"/>
      <c r="J157" s="46"/>
      <c r="K157" s="46"/>
      <c r="L157" s="46"/>
      <c r="M157" s="46"/>
      <c r="N157" s="46"/>
      <c r="O157" s="46"/>
      <c r="P157" s="46"/>
      <c r="Q157" s="46"/>
      <c r="R157" s="46"/>
      <c r="S157" s="46"/>
      <c r="T157" s="46"/>
      <c r="U157" s="46"/>
      <c r="V157" s="46"/>
      <c r="W157" s="46"/>
      <c r="X157" s="46"/>
      <c r="Y157" s="46"/>
      <c r="Z157" s="46"/>
    </row>
    <row r="158" spans="1:26" ht="15.75" customHeight="1">
      <c r="A158" s="127"/>
      <c r="B158" s="46"/>
      <c r="C158" s="47"/>
      <c r="D158" s="48"/>
      <c r="E158" s="47"/>
      <c r="F158" s="47"/>
      <c r="G158" s="46"/>
      <c r="H158" s="46"/>
      <c r="I158" s="46"/>
      <c r="J158" s="46"/>
      <c r="K158" s="46"/>
      <c r="L158" s="46"/>
      <c r="M158" s="46"/>
      <c r="N158" s="46"/>
      <c r="O158" s="46"/>
      <c r="P158" s="46"/>
      <c r="Q158" s="46"/>
      <c r="R158" s="46"/>
      <c r="S158" s="46"/>
      <c r="T158" s="46"/>
      <c r="U158" s="46"/>
      <c r="V158" s="46"/>
      <c r="W158" s="46"/>
      <c r="X158" s="46"/>
      <c r="Y158" s="46"/>
      <c r="Z158" s="46"/>
    </row>
    <row r="159" spans="1:26" ht="15.75" customHeight="1">
      <c r="A159" s="127"/>
      <c r="B159" s="46"/>
      <c r="C159" s="47"/>
      <c r="D159" s="48"/>
      <c r="E159" s="47"/>
      <c r="F159" s="47"/>
      <c r="G159" s="46"/>
      <c r="H159" s="46"/>
      <c r="I159" s="46"/>
      <c r="J159" s="46"/>
      <c r="K159" s="46"/>
      <c r="L159" s="46"/>
      <c r="M159" s="46"/>
      <c r="N159" s="46"/>
      <c r="O159" s="46"/>
      <c r="P159" s="46"/>
      <c r="Q159" s="46"/>
      <c r="R159" s="46"/>
      <c r="S159" s="46"/>
      <c r="T159" s="46"/>
      <c r="U159" s="46"/>
      <c r="V159" s="46"/>
      <c r="W159" s="46"/>
      <c r="X159" s="46"/>
      <c r="Y159" s="46"/>
      <c r="Z159" s="46"/>
    </row>
    <row r="160" spans="1:26" ht="15.75" customHeight="1">
      <c r="A160" s="127"/>
      <c r="B160" s="46"/>
      <c r="C160" s="47"/>
      <c r="D160" s="48"/>
      <c r="E160" s="47"/>
      <c r="F160" s="47"/>
      <c r="G160" s="46"/>
      <c r="H160" s="46"/>
      <c r="I160" s="46"/>
      <c r="J160" s="46"/>
      <c r="K160" s="46"/>
      <c r="L160" s="46"/>
      <c r="M160" s="46"/>
      <c r="N160" s="46"/>
      <c r="O160" s="46"/>
      <c r="P160" s="46"/>
      <c r="Q160" s="46"/>
      <c r="R160" s="46"/>
      <c r="S160" s="46"/>
      <c r="T160" s="46"/>
      <c r="U160" s="46"/>
      <c r="V160" s="46"/>
      <c r="W160" s="46"/>
      <c r="X160" s="46"/>
      <c r="Y160" s="46"/>
      <c r="Z160" s="46"/>
    </row>
    <row r="161" spans="1:26" ht="15.75" customHeight="1">
      <c r="A161" s="127"/>
      <c r="B161" s="46"/>
      <c r="C161" s="47"/>
      <c r="D161" s="48"/>
      <c r="E161" s="47"/>
      <c r="F161" s="47"/>
      <c r="G161" s="46"/>
      <c r="H161" s="46"/>
      <c r="I161" s="46"/>
      <c r="J161" s="46"/>
      <c r="K161" s="46"/>
      <c r="L161" s="46"/>
      <c r="M161" s="46"/>
      <c r="N161" s="46"/>
      <c r="O161" s="46"/>
      <c r="P161" s="46"/>
      <c r="Q161" s="46"/>
      <c r="R161" s="46"/>
      <c r="S161" s="46"/>
      <c r="T161" s="46"/>
      <c r="U161" s="46"/>
      <c r="V161" s="46"/>
      <c r="W161" s="46"/>
      <c r="X161" s="46"/>
      <c r="Y161" s="46"/>
      <c r="Z161" s="46"/>
    </row>
    <row r="162" spans="1:26" ht="15.75" customHeight="1">
      <c r="A162" s="127"/>
      <c r="B162" s="46"/>
      <c r="C162" s="47"/>
      <c r="D162" s="48"/>
      <c r="E162" s="47"/>
      <c r="F162" s="47"/>
      <c r="G162" s="46"/>
      <c r="H162" s="46"/>
      <c r="I162" s="46"/>
      <c r="J162" s="46"/>
      <c r="K162" s="46"/>
      <c r="L162" s="46"/>
      <c r="M162" s="46"/>
      <c r="N162" s="46"/>
      <c r="O162" s="46"/>
      <c r="P162" s="46"/>
      <c r="Q162" s="46"/>
      <c r="R162" s="46"/>
      <c r="S162" s="46"/>
      <c r="T162" s="46"/>
      <c r="U162" s="46"/>
      <c r="V162" s="46"/>
      <c r="W162" s="46"/>
      <c r="X162" s="46"/>
      <c r="Y162" s="46"/>
      <c r="Z162" s="46"/>
    </row>
    <row r="163" spans="1:26" ht="15.75" customHeight="1">
      <c r="A163" s="127"/>
      <c r="B163" s="46"/>
      <c r="C163" s="47"/>
      <c r="D163" s="48"/>
      <c r="E163" s="47"/>
      <c r="F163" s="47"/>
      <c r="G163" s="46"/>
      <c r="H163" s="46"/>
      <c r="I163" s="46"/>
      <c r="J163" s="46"/>
      <c r="K163" s="46"/>
      <c r="L163" s="46"/>
      <c r="M163" s="46"/>
      <c r="N163" s="46"/>
      <c r="O163" s="46"/>
      <c r="P163" s="46"/>
      <c r="Q163" s="46"/>
      <c r="R163" s="46"/>
      <c r="S163" s="46"/>
      <c r="T163" s="46"/>
      <c r="U163" s="46"/>
      <c r="V163" s="46"/>
      <c r="W163" s="46"/>
      <c r="X163" s="46"/>
      <c r="Y163" s="46"/>
      <c r="Z163" s="46"/>
    </row>
    <row r="164" spans="1:26" ht="15.75" customHeight="1">
      <c r="A164" s="127"/>
      <c r="B164" s="46"/>
      <c r="C164" s="47"/>
      <c r="D164" s="48"/>
      <c r="E164" s="47"/>
      <c r="F164" s="47"/>
      <c r="G164" s="46"/>
      <c r="H164" s="46"/>
      <c r="I164" s="46"/>
      <c r="J164" s="46"/>
      <c r="K164" s="46"/>
      <c r="L164" s="46"/>
      <c r="M164" s="46"/>
      <c r="N164" s="46"/>
      <c r="O164" s="46"/>
      <c r="P164" s="46"/>
      <c r="Q164" s="46"/>
      <c r="R164" s="46"/>
      <c r="S164" s="46"/>
      <c r="T164" s="46"/>
      <c r="U164" s="46"/>
      <c r="V164" s="46"/>
      <c r="W164" s="46"/>
      <c r="X164" s="46"/>
      <c r="Y164" s="46"/>
      <c r="Z164" s="46"/>
    </row>
    <row r="165" spans="1:26" ht="15.75" customHeight="1">
      <c r="A165" s="127"/>
      <c r="B165" s="46"/>
      <c r="C165" s="47"/>
      <c r="D165" s="48"/>
      <c r="E165" s="47"/>
      <c r="F165" s="47"/>
      <c r="G165" s="46"/>
      <c r="H165" s="46"/>
      <c r="I165" s="46"/>
      <c r="J165" s="46"/>
      <c r="K165" s="46"/>
      <c r="L165" s="46"/>
      <c r="M165" s="46"/>
      <c r="N165" s="46"/>
      <c r="O165" s="46"/>
      <c r="P165" s="46"/>
      <c r="Q165" s="46"/>
      <c r="R165" s="46"/>
      <c r="S165" s="46"/>
      <c r="T165" s="46"/>
      <c r="U165" s="46"/>
      <c r="V165" s="46"/>
      <c r="W165" s="46"/>
      <c r="X165" s="46"/>
      <c r="Y165" s="46"/>
      <c r="Z165" s="46"/>
    </row>
    <row r="166" spans="1:26" ht="15.75" customHeight="1">
      <c r="A166" s="127"/>
      <c r="B166" s="46"/>
      <c r="C166" s="47"/>
      <c r="D166" s="48"/>
      <c r="E166" s="47"/>
      <c r="F166" s="47"/>
      <c r="G166" s="46"/>
      <c r="H166" s="46"/>
      <c r="I166" s="46"/>
      <c r="J166" s="46"/>
      <c r="K166" s="46"/>
      <c r="L166" s="46"/>
      <c r="M166" s="46"/>
      <c r="N166" s="46"/>
      <c r="O166" s="46"/>
      <c r="P166" s="46"/>
      <c r="Q166" s="46"/>
      <c r="R166" s="46"/>
      <c r="S166" s="46"/>
      <c r="T166" s="46"/>
      <c r="U166" s="46"/>
      <c r="V166" s="46"/>
      <c r="W166" s="46"/>
      <c r="X166" s="46"/>
      <c r="Y166" s="46"/>
      <c r="Z166" s="46"/>
    </row>
    <row r="167" spans="1:26" ht="15.75" customHeight="1">
      <c r="A167" s="127"/>
      <c r="B167" s="46"/>
      <c r="C167" s="47"/>
      <c r="D167" s="48"/>
      <c r="E167" s="47"/>
      <c r="F167" s="47"/>
      <c r="G167" s="46"/>
      <c r="H167" s="46"/>
      <c r="I167" s="46"/>
      <c r="J167" s="46"/>
      <c r="K167" s="46"/>
      <c r="L167" s="46"/>
      <c r="M167" s="46"/>
      <c r="N167" s="46"/>
      <c r="O167" s="46"/>
      <c r="P167" s="46"/>
      <c r="Q167" s="46"/>
      <c r="R167" s="46"/>
      <c r="S167" s="46"/>
      <c r="T167" s="46"/>
      <c r="U167" s="46"/>
      <c r="V167" s="46"/>
      <c r="W167" s="46"/>
      <c r="X167" s="46"/>
      <c r="Y167" s="46"/>
      <c r="Z167" s="46"/>
    </row>
    <row r="168" spans="1:26" ht="15.75" customHeight="1">
      <c r="A168" s="127"/>
      <c r="B168" s="46"/>
      <c r="C168" s="47"/>
      <c r="D168" s="48"/>
      <c r="E168" s="47"/>
      <c r="F168" s="47"/>
      <c r="G168" s="46"/>
      <c r="H168" s="46"/>
      <c r="I168" s="46"/>
      <c r="J168" s="46"/>
      <c r="K168" s="46"/>
      <c r="L168" s="46"/>
      <c r="M168" s="46"/>
      <c r="N168" s="46"/>
      <c r="O168" s="46"/>
      <c r="P168" s="46"/>
      <c r="Q168" s="46"/>
      <c r="R168" s="46"/>
      <c r="S168" s="46"/>
      <c r="T168" s="46"/>
      <c r="U168" s="46"/>
      <c r="V168" s="46"/>
      <c r="W168" s="46"/>
      <c r="X168" s="46"/>
      <c r="Y168" s="46"/>
      <c r="Z168" s="46"/>
    </row>
    <row r="169" spans="1:26" ht="15.75" customHeight="1">
      <c r="A169" s="127"/>
      <c r="B169" s="46"/>
      <c r="C169" s="47"/>
      <c r="D169" s="48"/>
      <c r="E169" s="47"/>
      <c r="F169" s="47"/>
      <c r="G169" s="46"/>
      <c r="H169" s="46"/>
      <c r="I169" s="46"/>
      <c r="J169" s="46"/>
      <c r="K169" s="46"/>
      <c r="L169" s="46"/>
      <c r="M169" s="46"/>
      <c r="N169" s="46"/>
      <c r="O169" s="46"/>
      <c r="P169" s="46"/>
      <c r="Q169" s="46"/>
      <c r="R169" s="46"/>
      <c r="S169" s="46"/>
      <c r="T169" s="46"/>
      <c r="U169" s="46"/>
      <c r="V169" s="46"/>
      <c r="W169" s="46"/>
      <c r="X169" s="46"/>
      <c r="Y169" s="46"/>
      <c r="Z169" s="46"/>
    </row>
    <row r="170" spans="1:26" ht="15.75" customHeight="1">
      <c r="A170" s="127"/>
      <c r="B170" s="46"/>
      <c r="C170" s="47"/>
      <c r="D170" s="48"/>
      <c r="E170" s="47"/>
      <c r="F170" s="47"/>
      <c r="G170" s="46"/>
      <c r="H170" s="46"/>
      <c r="I170" s="46"/>
      <c r="J170" s="46"/>
      <c r="K170" s="46"/>
      <c r="L170" s="46"/>
      <c r="M170" s="46"/>
      <c r="N170" s="46"/>
      <c r="O170" s="46"/>
      <c r="P170" s="46"/>
      <c r="Q170" s="46"/>
      <c r="R170" s="46"/>
      <c r="S170" s="46"/>
      <c r="T170" s="46"/>
      <c r="U170" s="46"/>
      <c r="V170" s="46"/>
      <c r="W170" s="46"/>
      <c r="X170" s="46"/>
      <c r="Y170" s="46"/>
      <c r="Z170" s="46"/>
    </row>
    <row r="171" spans="1:26" ht="15.75" customHeight="1">
      <c r="A171" s="127"/>
      <c r="B171" s="46"/>
      <c r="C171" s="47"/>
      <c r="D171" s="48"/>
      <c r="E171" s="47"/>
      <c r="F171" s="47"/>
      <c r="G171" s="46"/>
      <c r="H171" s="46"/>
      <c r="I171" s="46"/>
      <c r="J171" s="46"/>
      <c r="K171" s="46"/>
      <c r="L171" s="46"/>
      <c r="M171" s="46"/>
      <c r="N171" s="46"/>
      <c r="O171" s="46"/>
      <c r="P171" s="46"/>
      <c r="Q171" s="46"/>
      <c r="R171" s="46"/>
      <c r="S171" s="46"/>
      <c r="T171" s="46"/>
      <c r="U171" s="46"/>
      <c r="V171" s="46"/>
      <c r="W171" s="46"/>
      <c r="X171" s="46"/>
      <c r="Y171" s="46"/>
      <c r="Z171" s="46"/>
    </row>
    <row r="172" spans="1:26" ht="15.75" customHeight="1">
      <c r="A172" s="127"/>
      <c r="B172" s="46"/>
      <c r="C172" s="47"/>
      <c r="D172" s="48"/>
      <c r="E172" s="47"/>
      <c r="F172" s="47"/>
      <c r="G172" s="46"/>
      <c r="H172" s="46"/>
      <c r="I172" s="46"/>
      <c r="J172" s="46"/>
      <c r="K172" s="46"/>
      <c r="L172" s="46"/>
      <c r="M172" s="46"/>
      <c r="N172" s="46"/>
      <c r="O172" s="46"/>
      <c r="P172" s="46"/>
      <c r="Q172" s="46"/>
      <c r="R172" s="46"/>
      <c r="S172" s="46"/>
      <c r="T172" s="46"/>
      <c r="U172" s="46"/>
      <c r="V172" s="46"/>
      <c r="W172" s="46"/>
      <c r="X172" s="46"/>
      <c r="Y172" s="46"/>
      <c r="Z172" s="46"/>
    </row>
    <row r="173" spans="1:26" ht="15.75" customHeight="1">
      <c r="A173" s="127"/>
      <c r="B173" s="46"/>
      <c r="C173" s="47"/>
      <c r="D173" s="48"/>
      <c r="E173" s="47"/>
      <c r="F173" s="47"/>
      <c r="G173" s="46"/>
      <c r="H173" s="46"/>
      <c r="I173" s="46"/>
      <c r="J173" s="46"/>
      <c r="K173" s="46"/>
      <c r="L173" s="46"/>
      <c r="M173" s="46"/>
      <c r="N173" s="46"/>
      <c r="O173" s="46"/>
      <c r="P173" s="46"/>
      <c r="Q173" s="46"/>
      <c r="R173" s="46"/>
      <c r="S173" s="46"/>
      <c r="T173" s="46"/>
      <c r="U173" s="46"/>
      <c r="V173" s="46"/>
      <c r="W173" s="46"/>
      <c r="X173" s="46"/>
      <c r="Y173" s="46"/>
      <c r="Z173" s="46"/>
    </row>
    <row r="174" spans="1:26" ht="15.75" customHeight="1">
      <c r="A174" s="127"/>
      <c r="B174" s="46"/>
      <c r="C174" s="47"/>
      <c r="D174" s="48"/>
      <c r="E174" s="47"/>
      <c r="F174" s="47"/>
      <c r="G174" s="46"/>
      <c r="H174" s="46"/>
      <c r="I174" s="46"/>
      <c r="J174" s="46"/>
      <c r="K174" s="46"/>
      <c r="L174" s="46"/>
      <c r="M174" s="46"/>
      <c r="N174" s="46"/>
      <c r="O174" s="46"/>
      <c r="P174" s="46"/>
      <c r="Q174" s="46"/>
      <c r="R174" s="46"/>
      <c r="S174" s="46"/>
      <c r="T174" s="46"/>
      <c r="U174" s="46"/>
      <c r="V174" s="46"/>
      <c r="W174" s="46"/>
      <c r="X174" s="46"/>
      <c r="Y174" s="46"/>
      <c r="Z174" s="46"/>
    </row>
    <row r="175" spans="1:26" ht="15.75" customHeight="1">
      <c r="A175" s="127"/>
      <c r="B175" s="46"/>
      <c r="C175" s="47"/>
      <c r="D175" s="48"/>
      <c r="E175" s="47"/>
      <c r="F175" s="47"/>
      <c r="G175" s="46"/>
      <c r="H175" s="46"/>
      <c r="I175" s="46"/>
      <c r="J175" s="46"/>
      <c r="K175" s="46"/>
      <c r="L175" s="46"/>
      <c r="M175" s="46"/>
      <c r="N175" s="46"/>
      <c r="O175" s="46"/>
      <c r="P175" s="46"/>
      <c r="Q175" s="46"/>
      <c r="R175" s="46"/>
      <c r="S175" s="46"/>
      <c r="T175" s="46"/>
      <c r="U175" s="46"/>
      <c r="V175" s="46"/>
      <c r="W175" s="46"/>
      <c r="X175" s="46"/>
      <c r="Y175" s="46"/>
      <c r="Z175" s="46"/>
    </row>
    <row r="176" spans="1:26" ht="15.75" customHeight="1">
      <c r="A176" s="127"/>
      <c r="B176" s="46"/>
      <c r="C176" s="47"/>
      <c r="D176" s="48"/>
      <c r="E176" s="47"/>
      <c r="F176" s="47"/>
      <c r="G176" s="46"/>
      <c r="H176" s="46"/>
      <c r="I176" s="46"/>
      <c r="J176" s="46"/>
      <c r="K176" s="46"/>
      <c r="L176" s="46"/>
      <c r="M176" s="46"/>
      <c r="N176" s="46"/>
      <c r="O176" s="46"/>
      <c r="P176" s="46"/>
      <c r="Q176" s="46"/>
      <c r="R176" s="46"/>
      <c r="S176" s="46"/>
      <c r="T176" s="46"/>
      <c r="U176" s="46"/>
      <c r="V176" s="46"/>
      <c r="W176" s="46"/>
      <c r="X176" s="46"/>
      <c r="Y176" s="46"/>
      <c r="Z176" s="46"/>
    </row>
    <row r="177" spans="1:26" ht="15.75" customHeight="1">
      <c r="A177" s="127"/>
      <c r="B177" s="46"/>
      <c r="C177" s="47"/>
      <c r="D177" s="48"/>
      <c r="E177" s="47"/>
      <c r="F177" s="47"/>
      <c r="G177" s="46"/>
      <c r="H177" s="46"/>
      <c r="I177" s="46"/>
      <c r="J177" s="46"/>
      <c r="K177" s="46"/>
      <c r="L177" s="46"/>
      <c r="M177" s="46"/>
      <c r="N177" s="46"/>
      <c r="O177" s="46"/>
      <c r="P177" s="46"/>
      <c r="Q177" s="46"/>
      <c r="R177" s="46"/>
      <c r="S177" s="46"/>
      <c r="T177" s="46"/>
      <c r="U177" s="46"/>
      <c r="V177" s="46"/>
      <c r="W177" s="46"/>
      <c r="X177" s="46"/>
      <c r="Y177" s="46"/>
      <c r="Z177" s="46"/>
    </row>
    <row r="178" spans="1:26" ht="15.75" customHeight="1">
      <c r="A178" s="127"/>
      <c r="B178" s="46"/>
      <c r="C178" s="47"/>
      <c r="D178" s="48"/>
      <c r="E178" s="47"/>
      <c r="F178" s="47"/>
      <c r="G178" s="46"/>
      <c r="H178" s="46"/>
      <c r="I178" s="46"/>
      <c r="J178" s="46"/>
      <c r="K178" s="46"/>
      <c r="L178" s="46"/>
      <c r="M178" s="46"/>
      <c r="N178" s="46"/>
      <c r="O178" s="46"/>
      <c r="P178" s="46"/>
      <c r="Q178" s="46"/>
      <c r="R178" s="46"/>
      <c r="S178" s="46"/>
      <c r="T178" s="46"/>
      <c r="U178" s="46"/>
      <c r="V178" s="46"/>
      <c r="W178" s="46"/>
      <c r="X178" s="46"/>
      <c r="Y178" s="46"/>
      <c r="Z178" s="46"/>
    </row>
    <row r="179" spans="1:26" ht="15.75" customHeight="1">
      <c r="A179" s="127"/>
      <c r="B179" s="46"/>
      <c r="C179" s="47"/>
      <c r="D179" s="48"/>
      <c r="E179" s="47"/>
      <c r="F179" s="47"/>
      <c r="G179" s="46"/>
      <c r="H179" s="46"/>
      <c r="I179" s="46"/>
      <c r="J179" s="46"/>
      <c r="K179" s="46"/>
      <c r="L179" s="46"/>
      <c r="M179" s="46"/>
      <c r="N179" s="46"/>
      <c r="O179" s="46"/>
      <c r="P179" s="46"/>
      <c r="Q179" s="46"/>
      <c r="R179" s="46"/>
      <c r="S179" s="46"/>
      <c r="T179" s="46"/>
      <c r="U179" s="46"/>
      <c r="V179" s="46"/>
      <c r="W179" s="46"/>
      <c r="X179" s="46"/>
      <c r="Y179" s="46"/>
      <c r="Z179" s="46"/>
    </row>
    <row r="180" spans="1:26" ht="15.75" customHeight="1">
      <c r="A180" s="127"/>
      <c r="B180" s="46"/>
      <c r="C180" s="47"/>
      <c r="D180" s="48"/>
      <c r="E180" s="47"/>
      <c r="F180" s="47"/>
      <c r="G180" s="46"/>
      <c r="H180" s="46"/>
      <c r="I180" s="46"/>
      <c r="J180" s="46"/>
      <c r="K180" s="46"/>
      <c r="L180" s="46"/>
      <c r="M180" s="46"/>
      <c r="N180" s="46"/>
      <c r="O180" s="46"/>
      <c r="P180" s="46"/>
      <c r="Q180" s="46"/>
      <c r="R180" s="46"/>
      <c r="S180" s="46"/>
      <c r="T180" s="46"/>
      <c r="U180" s="46"/>
      <c r="V180" s="46"/>
      <c r="W180" s="46"/>
      <c r="X180" s="46"/>
      <c r="Y180" s="46"/>
      <c r="Z180" s="46"/>
    </row>
    <row r="181" spans="1:26" ht="15.75" customHeight="1">
      <c r="A181" s="127"/>
      <c r="B181" s="46"/>
      <c r="C181" s="47"/>
      <c r="D181" s="48"/>
      <c r="E181" s="47"/>
      <c r="F181" s="47"/>
      <c r="G181" s="46"/>
      <c r="H181" s="46"/>
      <c r="I181" s="46"/>
      <c r="J181" s="46"/>
      <c r="K181" s="46"/>
      <c r="L181" s="46"/>
      <c r="M181" s="46"/>
      <c r="N181" s="46"/>
      <c r="O181" s="46"/>
      <c r="P181" s="46"/>
      <c r="Q181" s="46"/>
      <c r="R181" s="46"/>
      <c r="S181" s="46"/>
      <c r="T181" s="46"/>
      <c r="U181" s="46"/>
      <c r="V181" s="46"/>
      <c r="W181" s="46"/>
      <c r="X181" s="46"/>
      <c r="Y181" s="46"/>
      <c r="Z181" s="46"/>
    </row>
    <row r="182" spans="1:26" ht="15.75" customHeight="1">
      <c r="A182" s="127"/>
      <c r="B182" s="46"/>
      <c r="C182" s="47"/>
      <c r="D182" s="48"/>
      <c r="E182" s="47"/>
      <c r="F182" s="47"/>
      <c r="G182" s="46"/>
      <c r="H182" s="46"/>
      <c r="I182" s="46"/>
      <c r="J182" s="46"/>
      <c r="K182" s="46"/>
      <c r="L182" s="46"/>
      <c r="M182" s="46"/>
      <c r="N182" s="46"/>
      <c r="O182" s="46"/>
      <c r="P182" s="46"/>
      <c r="Q182" s="46"/>
      <c r="R182" s="46"/>
      <c r="S182" s="46"/>
      <c r="T182" s="46"/>
      <c r="U182" s="46"/>
      <c r="V182" s="46"/>
      <c r="W182" s="46"/>
      <c r="X182" s="46"/>
      <c r="Y182" s="46"/>
      <c r="Z182" s="46"/>
    </row>
    <row r="183" spans="1:26" ht="15.75" customHeight="1">
      <c r="A183" s="127"/>
      <c r="B183" s="46"/>
      <c r="C183" s="47"/>
      <c r="D183" s="48"/>
      <c r="E183" s="47"/>
      <c r="F183" s="47"/>
      <c r="G183" s="46"/>
      <c r="H183" s="46"/>
      <c r="I183" s="46"/>
      <c r="J183" s="46"/>
      <c r="K183" s="46"/>
      <c r="L183" s="46"/>
      <c r="M183" s="46"/>
      <c r="N183" s="46"/>
      <c r="O183" s="46"/>
      <c r="P183" s="46"/>
      <c r="Q183" s="46"/>
      <c r="R183" s="46"/>
      <c r="S183" s="46"/>
      <c r="T183" s="46"/>
      <c r="U183" s="46"/>
      <c r="V183" s="46"/>
      <c r="W183" s="46"/>
      <c r="X183" s="46"/>
      <c r="Y183" s="46"/>
      <c r="Z183" s="46"/>
    </row>
    <row r="184" spans="1:26" ht="15.75" customHeight="1">
      <c r="A184" s="127"/>
      <c r="B184" s="46"/>
      <c r="C184" s="47"/>
      <c r="D184" s="48"/>
      <c r="E184" s="47"/>
      <c r="F184" s="47"/>
      <c r="G184" s="46"/>
      <c r="H184" s="46"/>
      <c r="I184" s="46"/>
      <c r="J184" s="46"/>
      <c r="K184" s="46"/>
      <c r="L184" s="46"/>
      <c r="M184" s="46"/>
      <c r="N184" s="46"/>
      <c r="O184" s="46"/>
      <c r="P184" s="46"/>
      <c r="Q184" s="46"/>
      <c r="R184" s="46"/>
      <c r="S184" s="46"/>
      <c r="T184" s="46"/>
      <c r="U184" s="46"/>
      <c r="V184" s="46"/>
      <c r="W184" s="46"/>
      <c r="X184" s="46"/>
      <c r="Y184" s="46"/>
      <c r="Z184" s="46"/>
    </row>
    <row r="185" spans="1:26" ht="15.75" customHeight="1">
      <c r="A185" s="127"/>
      <c r="B185" s="46"/>
      <c r="C185" s="47"/>
      <c r="D185" s="48"/>
      <c r="E185" s="47"/>
      <c r="F185" s="47"/>
      <c r="G185" s="46"/>
      <c r="H185" s="46"/>
      <c r="I185" s="46"/>
      <c r="J185" s="46"/>
      <c r="K185" s="46"/>
      <c r="L185" s="46"/>
      <c r="M185" s="46"/>
      <c r="N185" s="46"/>
      <c r="O185" s="46"/>
      <c r="P185" s="46"/>
      <c r="Q185" s="46"/>
      <c r="R185" s="46"/>
      <c r="S185" s="46"/>
      <c r="T185" s="46"/>
      <c r="U185" s="46"/>
      <c r="V185" s="46"/>
      <c r="W185" s="46"/>
      <c r="X185" s="46"/>
      <c r="Y185" s="46"/>
      <c r="Z185" s="46"/>
    </row>
    <row r="186" spans="1:26" ht="15.75" customHeight="1">
      <c r="A186" s="127"/>
      <c r="B186" s="46"/>
      <c r="C186" s="47"/>
      <c r="D186" s="48"/>
      <c r="E186" s="47"/>
      <c r="F186" s="47"/>
      <c r="G186" s="46"/>
      <c r="H186" s="46"/>
      <c r="I186" s="46"/>
      <c r="J186" s="46"/>
      <c r="K186" s="46"/>
      <c r="L186" s="46"/>
      <c r="M186" s="46"/>
      <c r="N186" s="46"/>
      <c r="O186" s="46"/>
      <c r="P186" s="46"/>
      <c r="Q186" s="46"/>
      <c r="R186" s="46"/>
      <c r="S186" s="46"/>
      <c r="T186" s="46"/>
      <c r="U186" s="46"/>
      <c r="V186" s="46"/>
      <c r="W186" s="46"/>
      <c r="X186" s="46"/>
      <c r="Y186" s="46"/>
      <c r="Z186" s="46"/>
    </row>
    <row r="187" spans="1:26" ht="15.75" customHeight="1">
      <c r="A187" s="127"/>
      <c r="B187" s="46"/>
      <c r="C187" s="47"/>
      <c r="D187" s="48"/>
      <c r="E187" s="47"/>
      <c r="F187" s="47"/>
      <c r="G187" s="46"/>
      <c r="H187" s="46"/>
      <c r="I187" s="46"/>
      <c r="J187" s="46"/>
      <c r="K187" s="46"/>
      <c r="L187" s="46"/>
      <c r="M187" s="46"/>
      <c r="N187" s="46"/>
      <c r="O187" s="46"/>
      <c r="P187" s="46"/>
      <c r="Q187" s="46"/>
      <c r="R187" s="46"/>
      <c r="S187" s="46"/>
      <c r="T187" s="46"/>
      <c r="U187" s="46"/>
      <c r="V187" s="46"/>
      <c r="W187" s="46"/>
      <c r="X187" s="46"/>
      <c r="Y187" s="46"/>
      <c r="Z187" s="46"/>
    </row>
    <row r="188" spans="1:26" ht="15.75" customHeight="1">
      <c r="A188" s="127"/>
      <c r="B188" s="46"/>
      <c r="C188" s="47"/>
      <c r="D188" s="48"/>
      <c r="E188" s="47"/>
      <c r="F188" s="47"/>
      <c r="G188" s="46"/>
      <c r="H188" s="46"/>
      <c r="I188" s="46"/>
      <c r="J188" s="46"/>
      <c r="K188" s="46"/>
      <c r="L188" s="46"/>
      <c r="M188" s="46"/>
      <c r="N188" s="46"/>
      <c r="O188" s="46"/>
      <c r="P188" s="46"/>
      <c r="Q188" s="46"/>
      <c r="R188" s="46"/>
      <c r="S188" s="46"/>
      <c r="T188" s="46"/>
      <c r="U188" s="46"/>
      <c r="V188" s="46"/>
      <c r="W188" s="46"/>
      <c r="X188" s="46"/>
      <c r="Y188" s="46"/>
      <c r="Z188" s="46"/>
    </row>
    <row r="189" spans="1:26" ht="15.75" customHeight="1">
      <c r="A189" s="127"/>
      <c r="B189" s="46"/>
      <c r="C189" s="47"/>
      <c r="D189" s="48"/>
      <c r="E189" s="47"/>
      <c r="F189" s="47"/>
      <c r="G189" s="46"/>
      <c r="H189" s="46"/>
      <c r="I189" s="46"/>
      <c r="J189" s="46"/>
      <c r="K189" s="46"/>
      <c r="L189" s="46"/>
      <c r="M189" s="46"/>
      <c r="N189" s="46"/>
      <c r="O189" s="46"/>
      <c r="P189" s="46"/>
      <c r="Q189" s="46"/>
      <c r="R189" s="46"/>
      <c r="S189" s="46"/>
      <c r="T189" s="46"/>
      <c r="U189" s="46"/>
      <c r="V189" s="46"/>
      <c r="W189" s="46"/>
      <c r="X189" s="46"/>
      <c r="Y189" s="46"/>
      <c r="Z189" s="46"/>
    </row>
    <row r="190" spans="1:26" ht="15.75" customHeight="1">
      <c r="A190" s="127"/>
      <c r="B190" s="46"/>
      <c r="C190" s="47"/>
      <c r="D190" s="48"/>
      <c r="E190" s="47"/>
      <c r="F190" s="47"/>
      <c r="G190" s="46"/>
      <c r="H190" s="46"/>
      <c r="I190" s="46"/>
      <c r="J190" s="46"/>
      <c r="K190" s="46"/>
      <c r="L190" s="46"/>
      <c r="M190" s="46"/>
      <c r="N190" s="46"/>
      <c r="O190" s="46"/>
      <c r="P190" s="46"/>
      <c r="Q190" s="46"/>
      <c r="R190" s="46"/>
      <c r="S190" s="46"/>
      <c r="T190" s="46"/>
      <c r="U190" s="46"/>
      <c r="V190" s="46"/>
      <c r="W190" s="46"/>
      <c r="X190" s="46"/>
      <c r="Y190" s="46"/>
      <c r="Z190" s="46"/>
    </row>
    <row r="191" spans="1:26" ht="15.75" customHeight="1">
      <c r="A191" s="127"/>
      <c r="B191" s="46"/>
      <c r="C191" s="47"/>
      <c r="D191" s="48"/>
      <c r="E191" s="47"/>
      <c r="F191" s="47"/>
      <c r="G191" s="46"/>
      <c r="H191" s="46"/>
      <c r="I191" s="46"/>
      <c r="J191" s="46"/>
      <c r="K191" s="46"/>
      <c r="L191" s="46"/>
      <c r="M191" s="46"/>
      <c r="N191" s="46"/>
      <c r="O191" s="46"/>
      <c r="P191" s="46"/>
      <c r="Q191" s="46"/>
      <c r="R191" s="46"/>
      <c r="S191" s="46"/>
      <c r="T191" s="46"/>
      <c r="U191" s="46"/>
      <c r="V191" s="46"/>
      <c r="W191" s="46"/>
      <c r="X191" s="46"/>
      <c r="Y191" s="46"/>
      <c r="Z191" s="46"/>
    </row>
    <row r="192" spans="1:26" ht="15.75" customHeight="1">
      <c r="A192" s="127"/>
      <c r="B192" s="46"/>
      <c r="C192" s="47"/>
      <c r="D192" s="48"/>
      <c r="E192" s="47"/>
      <c r="F192" s="47"/>
      <c r="G192" s="46"/>
      <c r="H192" s="46"/>
      <c r="I192" s="46"/>
      <c r="J192" s="46"/>
      <c r="K192" s="46"/>
      <c r="L192" s="46"/>
      <c r="M192" s="46"/>
      <c r="N192" s="46"/>
      <c r="O192" s="46"/>
      <c r="P192" s="46"/>
      <c r="Q192" s="46"/>
      <c r="R192" s="46"/>
      <c r="S192" s="46"/>
      <c r="T192" s="46"/>
      <c r="U192" s="46"/>
      <c r="V192" s="46"/>
      <c r="W192" s="46"/>
      <c r="X192" s="46"/>
      <c r="Y192" s="46"/>
      <c r="Z192" s="46"/>
    </row>
    <row r="193" spans="1:26" ht="15.75" customHeight="1">
      <c r="A193" s="127"/>
      <c r="B193" s="46"/>
      <c r="C193" s="47"/>
      <c r="D193" s="48"/>
      <c r="E193" s="47"/>
      <c r="F193" s="47"/>
      <c r="G193" s="46"/>
      <c r="H193" s="46"/>
      <c r="I193" s="46"/>
      <c r="J193" s="46"/>
      <c r="K193" s="46"/>
      <c r="L193" s="46"/>
      <c r="M193" s="46"/>
      <c r="N193" s="46"/>
      <c r="O193" s="46"/>
      <c r="P193" s="46"/>
      <c r="Q193" s="46"/>
      <c r="R193" s="46"/>
      <c r="S193" s="46"/>
      <c r="T193" s="46"/>
      <c r="U193" s="46"/>
      <c r="V193" s="46"/>
      <c r="W193" s="46"/>
      <c r="X193" s="46"/>
      <c r="Y193" s="46"/>
      <c r="Z193" s="46"/>
    </row>
    <row r="194" spans="1:26" ht="15.75" customHeight="1">
      <c r="A194" s="127"/>
      <c r="B194" s="46"/>
      <c r="C194" s="47"/>
      <c r="D194" s="48"/>
      <c r="E194" s="47"/>
      <c r="F194" s="47"/>
      <c r="G194" s="46"/>
      <c r="H194" s="46"/>
      <c r="I194" s="46"/>
      <c r="J194" s="46"/>
      <c r="K194" s="46"/>
      <c r="L194" s="46"/>
      <c r="M194" s="46"/>
      <c r="N194" s="46"/>
      <c r="O194" s="46"/>
      <c r="P194" s="46"/>
      <c r="Q194" s="46"/>
      <c r="R194" s="46"/>
      <c r="S194" s="46"/>
      <c r="T194" s="46"/>
      <c r="U194" s="46"/>
      <c r="V194" s="46"/>
      <c r="W194" s="46"/>
      <c r="X194" s="46"/>
      <c r="Y194" s="46"/>
      <c r="Z194" s="46"/>
    </row>
    <row r="195" spans="1:26" ht="15.75" customHeight="1">
      <c r="A195" s="127"/>
      <c r="B195" s="46"/>
      <c r="C195" s="47"/>
      <c r="D195" s="48"/>
      <c r="E195" s="47"/>
      <c r="F195" s="47"/>
      <c r="G195" s="46"/>
      <c r="H195" s="46"/>
      <c r="I195" s="46"/>
      <c r="J195" s="46"/>
      <c r="K195" s="46"/>
      <c r="L195" s="46"/>
      <c r="M195" s="46"/>
      <c r="N195" s="46"/>
      <c r="O195" s="46"/>
      <c r="P195" s="46"/>
      <c r="Q195" s="46"/>
      <c r="R195" s="46"/>
      <c r="S195" s="46"/>
      <c r="T195" s="46"/>
      <c r="U195" s="46"/>
      <c r="V195" s="46"/>
      <c r="W195" s="46"/>
      <c r="X195" s="46"/>
      <c r="Y195" s="46"/>
      <c r="Z195" s="46"/>
    </row>
    <row r="196" spans="1:26" ht="15.75" customHeight="1">
      <c r="A196" s="127"/>
      <c r="B196" s="46"/>
      <c r="C196" s="47"/>
      <c r="D196" s="48"/>
      <c r="E196" s="47"/>
      <c r="F196" s="47"/>
      <c r="G196" s="46"/>
      <c r="H196" s="46"/>
      <c r="I196" s="46"/>
      <c r="J196" s="46"/>
      <c r="K196" s="46"/>
      <c r="L196" s="46"/>
      <c r="M196" s="46"/>
      <c r="N196" s="46"/>
      <c r="O196" s="46"/>
      <c r="P196" s="46"/>
      <c r="Q196" s="46"/>
      <c r="R196" s="46"/>
      <c r="S196" s="46"/>
      <c r="T196" s="46"/>
      <c r="U196" s="46"/>
      <c r="V196" s="46"/>
      <c r="W196" s="46"/>
      <c r="X196" s="46"/>
      <c r="Y196" s="46"/>
      <c r="Z196" s="46"/>
    </row>
    <row r="197" spans="1:26" ht="15.75" customHeight="1">
      <c r="A197" s="127"/>
      <c r="B197" s="46"/>
      <c r="C197" s="47"/>
      <c r="D197" s="48"/>
      <c r="E197" s="47"/>
      <c r="F197" s="47"/>
      <c r="G197" s="46"/>
      <c r="H197" s="46"/>
      <c r="I197" s="46"/>
      <c r="J197" s="46"/>
      <c r="K197" s="46"/>
      <c r="L197" s="46"/>
      <c r="M197" s="46"/>
      <c r="N197" s="46"/>
      <c r="O197" s="46"/>
      <c r="P197" s="46"/>
      <c r="Q197" s="46"/>
      <c r="R197" s="46"/>
      <c r="S197" s="46"/>
      <c r="T197" s="46"/>
      <c r="U197" s="46"/>
      <c r="V197" s="46"/>
      <c r="W197" s="46"/>
      <c r="X197" s="46"/>
      <c r="Y197" s="46"/>
      <c r="Z197" s="46"/>
    </row>
    <row r="198" spans="1:26" ht="15.75" customHeight="1">
      <c r="A198" s="127"/>
      <c r="B198" s="46"/>
      <c r="C198" s="47"/>
      <c r="D198" s="48"/>
      <c r="E198" s="47"/>
      <c r="F198" s="47"/>
      <c r="G198" s="46"/>
      <c r="H198" s="46"/>
      <c r="I198" s="46"/>
      <c r="J198" s="46"/>
      <c r="K198" s="46"/>
      <c r="L198" s="46"/>
      <c r="M198" s="46"/>
      <c r="N198" s="46"/>
      <c r="O198" s="46"/>
      <c r="P198" s="46"/>
      <c r="Q198" s="46"/>
      <c r="R198" s="46"/>
      <c r="S198" s="46"/>
      <c r="T198" s="46"/>
      <c r="U198" s="46"/>
      <c r="V198" s="46"/>
      <c r="W198" s="46"/>
      <c r="X198" s="46"/>
      <c r="Y198" s="46"/>
      <c r="Z198" s="46"/>
    </row>
    <row r="199" spans="1:26" ht="15.75" customHeight="1">
      <c r="A199" s="127"/>
      <c r="B199" s="46"/>
      <c r="C199" s="47"/>
      <c r="D199" s="48"/>
      <c r="E199" s="47"/>
      <c r="F199" s="47"/>
      <c r="G199" s="46"/>
      <c r="H199" s="46"/>
      <c r="I199" s="46"/>
      <c r="J199" s="46"/>
      <c r="K199" s="46"/>
      <c r="L199" s="46"/>
      <c r="M199" s="46"/>
      <c r="N199" s="46"/>
      <c r="O199" s="46"/>
      <c r="P199" s="46"/>
      <c r="Q199" s="46"/>
      <c r="R199" s="46"/>
      <c r="S199" s="46"/>
      <c r="T199" s="46"/>
      <c r="U199" s="46"/>
      <c r="V199" s="46"/>
      <c r="W199" s="46"/>
      <c r="X199" s="46"/>
      <c r="Y199" s="46"/>
      <c r="Z199" s="46"/>
    </row>
    <row r="200" spans="1:26" ht="15.75" customHeight="1">
      <c r="A200" s="127"/>
      <c r="B200" s="46"/>
      <c r="C200" s="47"/>
      <c r="D200" s="48"/>
      <c r="E200" s="47"/>
      <c r="F200" s="47"/>
      <c r="G200" s="46"/>
      <c r="H200" s="46"/>
      <c r="I200" s="46"/>
      <c r="J200" s="46"/>
      <c r="K200" s="46"/>
      <c r="L200" s="46"/>
      <c r="M200" s="46"/>
      <c r="N200" s="46"/>
      <c r="O200" s="46"/>
      <c r="P200" s="46"/>
      <c r="Q200" s="46"/>
      <c r="R200" s="46"/>
      <c r="S200" s="46"/>
      <c r="T200" s="46"/>
      <c r="U200" s="46"/>
      <c r="V200" s="46"/>
      <c r="W200" s="46"/>
      <c r="X200" s="46"/>
      <c r="Y200" s="46"/>
      <c r="Z200" s="46"/>
    </row>
    <row r="201" spans="1:26" ht="15.75" customHeight="1">
      <c r="A201" s="127"/>
      <c r="B201" s="46"/>
      <c r="C201" s="47"/>
      <c r="D201" s="48"/>
      <c r="E201" s="47"/>
      <c r="F201" s="47"/>
      <c r="G201" s="46"/>
      <c r="H201" s="46"/>
      <c r="I201" s="46"/>
      <c r="J201" s="46"/>
      <c r="K201" s="46"/>
      <c r="L201" s="46"/>
      <c r="M201" s="46"/>
      <c r="N201" s="46"/>
      <c r="O201" s="46"/>
      <c r="P201" s="46"/>
      <c r="Q201" s="46"/>
      <c r="R201" s="46"/>
      <c r="S201" s="46"/>
      <c r="T201" s="46"/>
      <c r="U201" s="46"/>
      <c r="V201" s="46"/>
      <c r="W201" s="46"/>
      <c r="X201" s="46"/>
      <c r="Y201" s="46"/>
      <c r="Z201" s="46"/>
    </row>
    <row r="202" spans="1:26" ht="15.75" customHeight="1">
      <c r="A202" s="127"/>
      <c r="B202" s="46"/>
      <c r="C202" s="47"/>
      <c r="D202" s="48"/>
      <c r="E202" s="47"/>
      <c r="F202" s="47"/>
      <c r="G202" s="46"/>
      <c r="H202" s="46"/>
      <c r="I202" s="46"/>
      <c r="J202" s="46"/>
      <c r="K202" s="46"/>
      <c r="L202" s="46"/>
      <c r="M202" s="46"/>
      <c r="N202" s="46"/>
      <c r="O202" s="46"/>
      <c r="P202" s="46"/>
      <c r="Q202" s="46"/>
      <c r="R202" s="46"/>
      <c r="S202" s="46"/>
      <c r="T202" s="46"/>
      <c r="U202" s="46"/>
      <c r="V202" s="46"/>
      <c r="W202" s="46"/>
      <c r="X202" s="46"/>
      <c r="Y202" s="46"/>
      <c r="Z202" s="46"/>
    </row>
    <row r="203" spans="1:26" ht="15.75" customHeight="1">
      <c r="A203" s="127"/>
      <c r="B203" s="46"/>
      <c r="C203" s="47"/>
      <c r="D203" s="48"/>
      <c r="E203" s="47"/>
      <c r="F203" s="47"/>
      <c r="G203" s="46"/>
      <c r="H203" s="46"/>
      <c r="I203" s="46"/>
      <c r="J203" s="46"/>
      <c r="K203" s="46"/>
      <c r="L203" s="46"/>
      <c r="M203" s="46"/>
      <c r="N203" s="46"/>
      <c r="O203" s="46"/>
      <c r="P203" s="46"/>
      <c r="Q203" s="46"/>
      <c r="R203" s="46"/>
      <c r="S203" s="46"/>
      <c r="T203" s="46"/>
      <c r="U203" s="46"/>
      <c r="V203" s="46"/>
      <c r="W203" s="46"/>
      <c r="X203" s="46"/>
      <c r="Y203" s="46"/>
      <c r="Z203" s="46"/>
    </row>
    <row r="204" spans="1:26" ht="15.75" customHeight="1">
      <c r="A204" s="127"/>
      <c r="B204" s="46"/>
      <c r="C204" s="47"/>
      <c r="D204" s="48"/>
      <c r="E204" s="47"/>
      <c r="F204" s="47"/>
      <c r="G204" s="46"/>
      <c r="H204" s="46"/>
      <c r="I204" s="46"/>
      <c r="J204" s="46"/>
      <c r="K204" s="46"/>
      <c r="L204" s="46"/>
      <c r="M204" s="46"/>
      <c r="N204" s="46"/>
      <c r="O204" s="46"/>
      <c r="P204" s="46"/>
      <c r="Q204" s="46"/>
      <c r="R204" s="46"/>
      <c r="S204" s="46"/>
      <c r="T204" s="46"/>
      <c r="U204" s="46"/>
      <c r="V204" s="46"/>
      <c r="W204" s="46"/>
      <c r="X204" s="46"/>
      <c r="Y204" s="46"/>
      <c r="Z204" s="46"/>
    </row>
    <row r="205" spans="1:26" ht="15.75" customHeight="1">
      <c r="A205" s="127"/>
      <c r="B205" s="46"/>
      <c r="C205" s="47"/>
      <c r="D205" s="48"/>
      <c r="E205" s="47"/>
      <c r="F205" s="47"/>
      <c r="G205" s="46"/>
      <c r="H205" s="46"/>
      <c r="I205" s="46"/>
      <c r="J205" s="46"/>
      <c r="K205" s="46"/>
      <c r="L205" s="46"/>
      <c r="M205" s="46"/>
      <c r="N205" s="46"/>
      <c r="O205" s="46"/>
      <c r="P205" s="46"/>
      <c r="Q205" s="46"/>
      <c r="R205" s="46"/>
      <c r="S205" s="46"/>
      <c r="T205" s="46"/>
      <c r="U205" s="46"/>
      <c r="V205" s="46"/>
      <c r="W205" s="46"/>
      <c r="X205" s="46"/>
      <c r="Y205" s="46"/>
      <c r="Z205" s="46"/>
    </row>
    <row r="206" spans="1:26" ht="15.75" customHeight="1">
      <c r="A206" s="127"/>
      <c r="B206" s="46"/>
      <c r="C206" s="47"/>
      <c r="D206" s="48"/>
      <c r="E206" s="47"/>
      <c r="F206" s="47"/>
      <c r="G206" s="46"/>
      <c r="H206" s="46"/>
      <c r="I206" s="46"/>
      <c r="J206" s="46"/>
      <c r="K206" s="46"/>
      <c r="L206" s="46"/>
      <c r="M206" s="46"/>
      <c r="N206" s="46"/>
      <c r="O206" s="46"/>
      <c r="P206" s="46"/>
      <c r="Q206" s="46"/>
      <c r="R206" s="46"/>
      <c r="S206" s="46"/>
      <c r="T206" s="46"/>
      <c r="U206" s="46"/>
      <c r="V206" s="46"/>
      <c r="W206" s="46"/>
      <c r="X206" s="46"/>
      <c r="Y206" s="46"/>
      <c r="Z206" s="46"/>
    </row>
    <row r="207" spans="1:26" ht="15.75" customHeight="1">
      <c r="A207" s="127"/>
      <c r="B207" s="46"/>
      <c r="C207" s="47"/>
      <c r="D207" s="48"/>
      <c r="E207" s="47"/>
      <c r="F207" s="47"/>
      <c r="G207" s="46"/>
      <c r="H207" s="46"/>
      <c r="I207" s="46"/>
      <c r="J207" s="46"/>
      <c r="K207" s="46"/>
      <c r="L207" s="46"/>
      <c r="M207" s="46"/>
      <c r="N207" s="46"/>
      <c r="O207" s="46"/>
      <c r="P207" s="46"/>
      <c r="Q207" s="46"/>
      <c r="R207" s="46"/>
      <c r="S207" s="46"/>
      <c r="T207" s="46"/>
      <c r="U207" s="46"/>
      <c r="V207" s="46"/>
      <c r="W207" s="46"/>
      <c r="X207" s="46"/>
      <c r="Y207" s="46"/>
      <c r="Z207" s="46"/>
    </row>
    <row r="208" spans="1:26" ht="15.75" customHeight="1">
      <c r="A208" s="127"/>
      <c r="B208" s="46"/>
      <c r="C208" s="47"/>
      <c r="D208" s="48"/>
      <c r="E208" s="47"/>
      <c r="F208" s="47"/>
      <c r="G208" s="46"/>
      <c r="H208" s="46"/>
      <c r="I208" s="46"/>
      <c r="J208" s="46"/>
      <c r="K208" s="46"/>
      <c r="L208" s="46"/>
      <c r="M208" s="46"/>
      <c r="N208" s="46"/>
      <c r="O208" s="46"/>
      <c r="P208" s="46"/>
      <c r="Q208" s="46"/>
      <c r="R208" s="46"/>
      <c r="S208" s="46"/>
      <c r="T208" s="46"/>
      <c r="U208" s="46"/>
      <c r="V208" s="46"/>
      <c r="W208" s="46"/>
      <c r="X208" s="46"/>
      <c r="Y208" s="46"/>
      <c r="Z208" s="46"/>
    </row>
    <row r="209" spans="1:26" ht="15.75" customHeight="1">
      <c r="A209" s="127"/>
      <c r="B209" s="46"/>
      <c r="C209" s="47"/>
      <c r="D209" s="48"/>
      <c r="E209" s="47"/>
      <c r="F209" s="47"/>
      <c r="G209" s="46"/>
      <c r="H209" s="46"/>
      <c r="I209" s="46"/>
      <c r="J209" s="46"/>
      <c r="K209" s="46"/>
      <c r="L209" s="46"/>
      <c r="M209" s="46"/>
      <c r="N209" s="46"/>
      <c r="O209" s="46"/>
      <c r="P209" s="46"/>
      <c r="Q209" s="46"/>
      <c r="R209" s="46"/>
      <c r="S209" s="46"/>
      <c r="T209" s="46"/>
      <c r="U209" s="46"/>
      <c r="V209" s="46"/>
      <c r="W209" s="46"/>
      <c r="X209" s="46"/>
      <c r="Y209" s="46"/>
      <c r="Z209" s="46"/>
    </row>
    <row r="210" spans="1:26" ht="15.75" customHeight="1">
      <c r="A210" s="127"/>
      <c r="B210" s="46"/>
      <c r="C210" s="47"/>
      <c r="D210" s="48"/>
      <c r="E210" s="47"/>
      <c r="F210" s="47"/>
      <c r="G210" s="46"/>
      <c r="H210" s="46"/>
      <c r="I210" s="46"/>
      <c r="J210" s="46"/>
      <c r="K210" s="46"/>
      <c r="L210" s="46"/>
      <c r="M210" s="46"/>
      <c r="N210" s="46"/>
      <c r="O210" s="46"/>
      <c r="P210" s="46"/>
      <c r="Q210" s="46"/>
      <c r="R210" s="46"/>
      <c r="S210" s="46"/>
      <c r="T210" s="46"/>
      <c r="U210" s="46"/>
      <c r="V210" s="46"/>
      <c r="W210" s="46"/>
      <c r="X210" s="46"/>
      <c r="Y210" s="46"/>
      <c r="Z210" s="46"/>
    </row>
    <row r="211" spans="1:26" ht="15.75" customHeight="1">
      <c r="A211" s="127"/>
      <c r="B211" s="46"/>
      <c r="C211" s="47"/>
      <c r="D211" s="48"/>
      <c r="E211" s="47"/>
      <c r="F211" s="47"/>
      <c r="G211" s="46"/>
      <c r="H211" s="46"/>
      <c r="I211" s="46"/>
      <c r="J211" s="46"/>
      <c r="K211" s="46"/>
      <c r="L211" s="46"/>
      <c r="M211" s="46"/>
      <c r="N211" s="46"/>
      <c r="O211" s="46"/>
      <c r="P211" s="46"/>
      <c r="Q211" s="46"/>
      <c r="R211" s="46"/>
      <c r="S211" s="46"/>
      <c r="T211" s="46"/>
      <c r="U211" s="46"/>
      <c r="V211" s="46"/>
      <c r="W211" s="46"/>
      <c r="X211" s="46"/>
      <c r="Y211" s="46"/>
      <c r="Z211" s="46"/>
    </row>
    <row r="212" spans="1:26" ht="15.75" customHeight="1">
      <c r="A212" s="127"/>
      <c r="B212" s="46"/>
      <c r="C212" s="47"/>
      <c r="D212" s="48"/>
      <c r="E212" s="47"/>
      <c r="F212" s="47"/>
      <c r="G212" s="46"/>
      <c r="H212" s="46"/>
      <c r="I212" s="46"/>
      <c r="J212" s="46"/>
      <c r="K212" s="46"/>
      <c r="L212" s="46"/>
      <c r="M212" s="46"/>
      <c r="N212" s="46"/>
      <c r="O212" s="46"/>
      <c r="P212" s="46"/>
      <c r="Q212" s="46"/>
      <c r="R212" s="46"/>
      <c r="S212" s="46"/>
      <c r="T212" s="46"/>
      <c r="U212" s="46"/>
      <c r="V212" s="46"/>
      <c r="W212" s="46"/>
      <c r="X212" s="46"/>
      <c r="Y212" s="46"/>
      <c r="Z212" s="46"/>
    </row>
    <row r="213" spans="1:26" ht="15.75" customHeight="1">
      <c r="A213" s="127"/>
      <c r="B213" s="46"/>
      <c r="C213" s="47"/>
      <c r="D213" s="48"/>
      <c r="E213" s="47"/>
      <c r="F213" s="47"/>
      <c r="G213" s="46"/>
      <c r="H213" s="46"/>
      <c r="I213" s="46"/>
      <c r="J213" s="46"/>
      <c r="K213" s="46"/>
      <c r="L213" s="46"/>
      <c r="M213" s="46"/>
      <c r="N213" s="46"/>
      <c r="O213" s="46"/>
      <c r="P213" s="46"/>
      <c r="Q213" s="46"/>
      <c r="R213" s="46"/>
      <c r="S213" s="46"/>
      <c r="T213" s="46"/>
      <c r="U213" s="46"/>
      <c r="V213" s="46"/>
      <c r="W213" s="46"/>
      <c r="X213" s="46"/>
      <c r="Y213" s="46"/>
      <c r="Z213" s="46"/>
    </row>
    <row r="214" spans="1:26" ht="15.75" customHeight="1">
      <c r="A214" s="127"/>
      <c r="B214" s="46"/>
      <c r="C214" s="47"/>
      <c r="D214" s="48"/>
      <c r="E214" s="47"/>
      <c r="F214" s="47"/>
      <c r="G214" s="46"/>
      <c r="H214" s="46"/>
      <c r="I214" s="46"/>
      <c r="J214" s="46"/>
      <c r="K214" s="46"/>
      <c r="L214" s="46"/>
      <c r="M214" s="46"/>
      <c r="N214" s="46"/>
      <c r="O214" s="46"/>
      <c r="P214" s="46"/>
      <c r="Q214" s="46"/>
      <c r="R214" s="46"/>
      <c r="S214" s="46"/>
      <c r="T214" s="46"/>
      <c r="U214" s="46"/>
      <c r="V214" s="46"/>
      <c r="W214" s="46"/>
      <c r="X214" s="46"/>
      <c r="Y214" s="46"/>
      <c r="Z214" s="46"/>
    </row>
    <row r="215" spans="1:26" ht="15.75" customHeight="1">
      <c r="A215" s="127"/>
      <c r="B215" s="46"/>
      <c r="C215" s="47"/>
      <c r="D215" s="48"/>
      <c r="E215" s="47"/>
      <c r="F215" s="47"/>
      <c r="G215" s="46"/>
      <c r="H215" s="46"/>
      <c r="I215" s="46"/>
      <c r="J215" s="46"/>
      <c r="K215" s="46"/>
      <c r="L215" s="46"/>
      <c r="M215" s="46"/>
      <c r="N215" s="46"/>
      <c r="O215" s="46"/>
      <c r="P215" s="46"/>
      <c r="Q215" s="46"/>
      <c r="R215" s="46"/>
      <c r="S215" s="46"/>
      <c r="T215" s="46"/>
      <c r="U215" s="46"/>
      <c r="V215" s="46"/>
      <c r="W215" s="46"/>
      <c r="X215" s="46"/>
      <c r="Y215" s="46"/>
      <c r="Z215" s="46"/>
    </row>
    <row r="216" spans="1:26" ht="15.75" customHeight="1">
      <c r="A216" s="127"/>
      <c r="B216" s="46"/>
      <c r="C216" s="47"/>
      <c r="D216" s="48"/>
      <c r="E216" s="47"/>
      <c r="F216" s="47"/>
      <c r="G216" s="46"/>
      <c r="H216" s="46"/>
      <c r="I216" s="46"/>
      <c r="J216" s="46"/>
      <c r="K216" s="46"/>
      <c r="L216" s="46"/>
      <c r="M216" s="46"/>
      <c r="N216" s="46"/>
      <c r="O216" s="46"/>
      <c r="P216" s="46"/>
      <c r="Q216" s="46"/>
      <c r="R216" s="46"/>
      <c r="S216" s="46"/>
      <c r="T216" s="46"/>
      <c r="U216" s="46"/>
      <c r="V216" s="46"/>
      <c r="W216" s="46"/>
      <c r="X216" s="46"/>
      <c r="Y216" s="46"/>
      <c r="Z216" s="46"/>
    </row>
    <row r="217" spans="1:26" ht="15.75" customHeight="1">
      <c r="A217" s="127"/>
      <c r="B217" s="46"/>
      <c r="C217" s="47"/>
      <c r="D217" s="48"/>
      <c r="E217" s="47"/>
      <c r="F217" s="47"/>
      <c r="G217" s="46"/>
      <c r="H217" s="46"/>
      <c r="I217" s="46"/>
      <c r="J217" s="46"/>
      <c r="K217" s="46"/>
      <c r="L217" s="46"/>
      <c r="M217" s="46"/>
      <c r="N217" s="46"/>
      <c r="O217" s="46"/>
      <c r="P217" s="46"/>
      <c r="Q217" s="46"/>
      <c r="R217" s="46"/>
      <c r="S217" s="46"/>
      <c r="T217" s="46"/>
      <c r="U217" s="46"/>
      <c r="V217" s="46"/>
      <c r="W217" s="46"/>
      <c r="X217" s="46"/>
      <c r="Y217" s="46"/>
      <c r="Z217" s="46"/>
    </row>
    <row r="218" spans="1:26" ht="15.75" customHeight="1">
      <c r="A218" s="127"/>
      <c r="B218" s="46"/>
      <c r="C218" s="47"/>
      <c r="D218" s="48"/>
      <c r="E218" s="47"/>
      <c r="F218" s="47"/>
      <c r="G218" s="46"/>
      <c r="H218" s="46"/>
      <c r="I218" s="46"/>
      <c r="J218" s="46"/>
      <c r="K218" s="46"/>
      <c r="L218" s="46"/>
      <c r="M218" s="46"/>
      <c r="N218" s="46"/>
      <c r="O218" s="46"/>
      <c r="P218" s="46"/>
      <c r="Q218" s="46"/>
      <c r="R218" s="46"/>
      <c r="S218" s="46"/>
      <c r="T218" s="46"/>
      <c r="U218" s="46"/>
      <c r="V218" s="46"/>
      <c r="W218" s="46"/>
      <c r="X218" s="46"/>
      <c r="Y218" s="46"/>
      <c r="Z218" s="46"/>
    </row>
    <row r="219" spans="1:26" ht="15.75" customHeight="1">
      <c r="A219" s="127"/>
      <c r="B219" s="46"/>
      <c r="C219" s="47"/>
      <c r="D219" s="48"/>
      <c r="E219" s="47"/>
      <c r="F219" s="47"/>
      <c r="G219" s="46"/>
      <c r="H219" s="46"/>
      <c r="I219" s="46"/>
      <c r="J219" s="46"/>
      <c r="K219" s="46"/>
      <c r="L219" s="46"/>
      <c r="M219" s="46"/>
      <c r="N219" s="46"/>
      <c r="O219" s="46"/>
      <c r="P219" s="46"/>
      <c r="Q219" s="46"/>
      <c r="R219" s="46"/>
      <c r="S219" s="46"/>
      <c r="T219" s="46"/>
      <c r="U219" s="46"/>
      <c r="V219" s="46"/>
      <c r="W219" s="46"/>
      <c r="X219" s="46"/>
      <c r="Y219" s="46"/>
      <c r="Z219" s="46"/>
    </row>
    <row r="220" spans="1:26" ht="15.75" customHeight="1">
      <c r="A220" s="127"/>
      <c r="B220" s="46"/>
      <c r="C220" s="47"/>
      <c r="D220" s="48"/>
      <c r="E220" s="47"/>
      <c r="F220" s="47"/>
      <c r="G220" s="46"/>
      <c r="H220" s="46"/>
      <c r="I220" s="46"/>
      <c r="J220" s="46"/>
      <c r="K220" s="46"/>
      <c r="L220" s="46"/>
      <c r="M220" s="46"/>
      <c r="N220" s="46"/>
      <c r="O220" s="46"/>
      <c r="P220" s="46"/>
      <c r="Q220" s="46"/>
      <c r="R220" s="46"/>
      <c r="S220" s="46"/>
      <c r="T220" s="46"/>
      <c r="U220" s="46"/>
      <c r="V220" s="46"/>
      <c r="W220" s="46"/>
      <c r="X220" s="46"/>
      <c r="Y220" s="46"/>
      <c r="Z220" s="46"/>
    </row>
    <row r="221" spans="1:26" ht="15.75" customHeight="1">
      <c r="A221" s="127"/>
      <c r="B221" s="46"/>
      <c r="C221" s="47"/>
      <c r="D221" s="48"/>
      <c r="E221" s="47"/>
      <c r="F221" s="47"/>
      <c r="G221" s="46"/>
      <c r="H221" s="46"/>
      <c r="I221" s="46"/>
      <c r="J221" s="46"/>
      <c r="K221" s="46"/>
      <c r="L221" s="46"/>
      <c r="M221" s="46"/>
      <c r="N221" s="46"/>
      <c r="O221" s="46"/>
      <c r="P221" s="46"/>
      <c r="Q221" s="46"/>
      <c r="R221" s="46"/>
      <c r="S221" s="46"/>
      <c r="T221" s="46"/>
      <c r="U221" s="46"/>
      <c r="V221" s="46"/>
      <c r="W221" s="46"/>
      <c r="X221" s="46"/>
      <c r="Y221" s="46"/>
      <c r="Z221" s="46"/>
    </row>
    <row r="222" spans="1:26" ht="15.75" customHeight="1">
      <c r="A222" s="127"/>
      <c r="B222" s="46"/>
      <c r="C222" s="47"/>
      <c r="D222" s="48"/>
      <c r="E222" s="47"/>
      <c r="F222" s="47"/>
      <c r="G222" s="46"/>
      <c r="H222" s="46"/>
      <c r="I222" s="46"/>
      <c r="J222" s="46"/>
      <c r="K222" s="46"/>
      <c r="L222" s="46"/>
      <c r="M222" s="46"/>
      <c r="N222" s="46"/>
      <c r="O222" s="46"/>
      <c r="P222" s="46"/>
      <c r="Q222" s="46"/>
      <c r="R222" s="46"/>
      <c r="S222" s="46"/>
      <c r="T222" s="46"/>
      <c r="U222" s="46"/>
      <c r="V222" s="46"/>
      <c r="W222" s="46"/>
      <c r="X222" s="46"/>
      <c r="Y222" s="46"/>
      <c r="Z222" s="46"/>
    </row>
    <row r="223" spans="1:26" ht="15.75" customHeight="1">
      <c r="A223" s="127"/>
      <c r="B223" s="46"/>
      <c r="C223" s="47"/>
      <c r="D223" s="48"/>
      <c r="E223" s="47"/>
      <c r="F223" s="47"/>
      <c r="G223" s="46"/>
      <c r="H223" s="46"/>
      <c r="I223" s="46"/>
      <c r="J223" s="46"/>
      <c r="K223" s="46"/>
      <c r="L223" s="46"/>
      <c r="M223" s="46"/>
      <c r="N223" s="46"/>
      <c r="O223" s="46"/>
      <c r="P223" s="46"/>
      <c r="Q223" s="46"/>
      <c r="R223" s="46"/>
      <c r="S223" s="46"/>
      <c r="T223" s="46"/>
      <c r="U223" s="46"/>
      <c r="V223" s="46"/>
      <c r="W223" s="46"/>
      <c r="X223" s="46"/>
      <c r="Y223" s="46"/>
      <c r="Z223" s="46"/>
    </row>
    <row r="224" spans="1:26" ht="15.75" customHeight="1">
      <c r="A224" s="127"/>
      <c r="B224" s="46"/>
      <c r="C224" s="47"/>
      <c r="D224" s="48"/>
      <c r="E224" s="47"/>
      <c r="F224" s="47"/>
      <c r="G224" s="46"/>
      <c r="H224" s="46"/>
      <c r="I224" s="46"/>
      <c r="J224" s="46"/>
      <c r="K224" s="46"/>
      <c r="L224" s="46"/>
      <c r="M224" s="46"/>
      <c r="N224" s="46"/>
      <c r="O224" s="46"/>
      <c r="P224" s="46"/>
      <c r="Q224" s="46"/>
      <c r="R224" s="46"/>
      <c r="S224" s="46"/>
      <c r="T224" s="46"/>
      <c r="U224" s="46"/>
      <c r="V224" s="46"/>
      <c r="W224" s="46"/>
      <c r="X224" s="46"/>
      <c r="Y224" s="46"/>
      <c r="Z224" s="46"/>
    </row>
    <row r="225" spans="1:26" ht="15.75" customHeight="1">
      <c r="A225" s="127"/>
      <c r="B225" s="46"/>
      <c r="C225" s="47"/>
      <c r="D225" s="48"/>
      <c r="E225" s="47"/>
      <c r="F225" s="47"/>
      <c r="G225" s="46"/>
      <c r="H225" s="46"/>
      <c r="I225" s="46"/>
      <c r="J225" s="46"/>
      <c r="K225" s="46"/>
      <c r="L225" s="46"/>
      <c r="M225" s="46"/>
      <c r="N225" s="46"/>
      <c r="O225" s="46"/>
      <c r="P225" s="46"/>
      <c r="Q225" s="46"/>
      <c r="R225" s="46"/>
      <c r="S225" s="46"/>
      <c r="T225" s="46"/>
      <c r="U225" s="46"/>
      <c r="V225" s="46"/>
      <c r="W225" s="46"/>
      <c r="X225" s="46"/>
      <c r="Y225" s="46"/>
      <c r="Z225" s="46"/>
    </row>
    <row r="226" spans="1:26" ht="15.75" customHeight="1">
      <c r="A226" s="127"/>
      <c r="B226" s="46"/>
      <c r="C226" s="47"/>
      <c r="D226" s="48"/>
      <c r="E226" s="47"/>
      <c r="F226" s="47"/>
      <c r="G226" s="46"/>
      <c r="H226" s="46"/>
      <c r="I226" s="46"/>
      <c r="J226" s="46"/>
      <c r="K226" s="46"/>
      <c r="L226" s="46"/>
      <c r="M226" s="46"/>
      <c r="N226" s="46"/>
      <c r="O226" s="46"/>
      <c r="P226" s="46"/>
      <c r="Q226" s="46"/>
      <c r="R226" s="46"/>
      <c r="S226" s="46"/>
      <c r="T226" s="46"/>
      <c r="U226" s="46"/>
      <c r="V226" s="46"/>
      <c r="W226" s="46"/>
      <c r="X226" s="46"/>
      <c r="Y226" s="46"/>
      <c r="Z226" s="46"/>
    </row>
    <row r="227" spans="1:26" ht="15.75" customHeight="1">
      <c r="A227" s="127"/>
      <c r="B227" s="46"/>
      <c r="C227" s="47"/>
      <c r="D227" s="48"/>
      <c r="E227" s="47"/>
      <c r="F227" s="47"/>
      <c r="G227" s="46"/>
      <c r="H227" s="46"/>
      <c r="I227" s="46"/>
      <c r="J227" s="46"/>
      <c r="K227" s="46"/>
      <c r="L227" s="46"/>
      <c r="M227" s="46"/>
      <c r="N227" s="46"/>
      <c r="O227" s="46"/>
      <c r="P227" s="46"/>
      <c r="Q227" s="46"/>
      <c r="R227" s="46"/>
      <c r="S227" s="46"/>
      <c r="T227" s="46"/>
      <c r="U227" s="46"/>
      <c r="V227" s="46"/>
      <c r="W227" s="46"/>
      <c r="X227" s="46"/>
      <c r="Y227" s="46"/>
      <c r="Z227" s="46"/>
    </row>
    <row r="228" spans="1:26" ht="15.75" customHeight="1">
      <c r="A228" s="127"/>
      <c r="B228" s="46"/>
      <c r="C228" s="47"/>
      <c r="D228" s="48"/>
      <c r="E228" s="47"/>
      <c r="F228" s="47"/>
      <c r="G228" s="46"/>
      <c r="H228" s="46"/>
      <c r="I228" s="46"/>
      <c r="J228" s="46"/>
      <c r="K228" s="46"/>
      <c r="L228" s="46"/>
      <c r="M228" s="46"/>
      <c r="N228" s="46"/>
      <c r="O228" s="46"/>
      <c r="P228" s="46"/>
      <c r="Q228" s="46"/>
      <c r="R228" s="46"/>
      <c r="S228" s="46"/>
      <c r="T228" s="46"/>
      <c r="U228" s="46"/>
      <c r="V228" s="46"/>
      <c r="W228" s="46"/>
      <c r="X228" s="46"/>
      <c r="Y228" s="46"/>
      <c r="Z228" s="46"/>
    </row>
    <row r="229" spans="1:26" ht="15.75" customHeight="1">
      <c r="A229" s="127"/>
      <c r="B229" s="46"/>
      <c r="C229" s="47"/>
      <c r="D229" s="48"/>
      <c r="E229" s="47"/>
      <c r="F229" s="47"/>
      <c r="G229" s="46"/>
      <c r="H229" s="46"/>
      <c r="I229" s="46"/>
      <c r="J229" s="46"/>
      <c r="K229" s="46"/>
      <c r="L229" s="46"/>
      <c r="M229" s="46"/>
      <c r="N229" s="46"/>
      <c r="O229" s="46"/>
      <c r="P229" s="46"/>
      <c r="Q229" s="46"/>
      <c r="R229" s="46"/>
      <c r="S229" s="46"/>
      <c r="T229" s="46"/>
      <c r="U229" s="46"/>
      <c r="V229" s="46"/>
      <c r="W229" s="46"/>
      <c r="X229" s="46"/>
      <c r="Y229" s="46"/>
      <c r="Z229" s="46"/>
    </row>
    <row r="230" spans="1:26" ht="15.75" customHeight="1">
      <c r="A230" s="127"/>
      <c r="B230" s="46"/>
      <c r="C230" s="47"/>
      <c r="D230" s="48"/>
      <c r="E230" s="47"/>
      <c r="F230" s="47"/>
      <c r="G230" s="46"/>
      <c r="H230" s="46"/>
      <c r="I230" s="46"/>
      <c r="J230" s="46"/>
      <c r="K230" s="46"/>
      <c r="L230" s="46"/>
      <c r="M230" s="46"/>
      <c r="N230" s="46"/>
      <c r="O230" s="46"/>
      <c r="P230" s="46"/>
      <c r="Q230" s="46"/>
      <c r="R230" s="46"/>
      <c r="S230" s="46"/>
      <c r="T230" s="46"/>
      <c r="U230" s="46"/>
      <c r="V230" s="46"/>
      <c r="W230" s="46"/>
      <c r="X230" s="46"/>
      <c r="Y230" s="46"/>
      <c r="Z230" s="46"/>
    </row>
    <row r="231" spans="1:26" ht="15.75" customHeight="1">
      <c r="A231" s="127"/>
      <c r="B231" s="46"/>
      <c r="C231" s="47"/>
      <c r="D231" s="48"/>
      <c r="E231" s="47"/>
      <c r="F231" s="47"/>
      <c r="G231" s="46"/>
      <c r="H231" s="46"/>
      <c r="I231" s="46"/>
      <c r="J231" s="46"/>
      <c r="K231" s="46"/>
      <c r="L231" s="46"/>
      <c r="M231" s="46"/>
      <c r="N231" s="46"/>
      <c r="O231" s="46"/>
      <c r="P231" s="46"/>
      <c r="Q231" s="46"/>
      <c r="R231" s="46"/>
      <c r="S231" s="46"/>
      <c r="T231" s="46"/>
      <c r="U231" s="46"/>
      <c r="V231" s="46"/>
      <c r="W231" s="46"/>
      <c r="X231" s="46"/>
      <c r="Y231" s="46"/>
      <c r="Z231" s="46"/>
    </row>
    <row r="232" spans="1:26" ht="15.75" customHeight="1">
      <c r="A232" s="127"/>
      <c r="B232" s="46"/>
      <c r="C232" s="47"/>
      <c r="D232" s="48"/>
      <c r="E232" s="47"/>
      <c r="F232" s="47"/>
      <c r="G232" s="46"/>
      <c r="H232" s="46"/>
      <c r="I232" s="46"/>
      <c r="J232" s="46"/>
      <c r="K232" s="46"/>
      <c r="L232" s="46"/>
      <c r="M232" s="46"/>
      <c r="N232" s="46"/>
      <c r="O232" s="46"/>
      <c r="P232" s="46"/>
      <c r="Q232" s="46"/>
      <c r="R232" s="46"/>
      <c r="S232" s="46"/>
      <c r="T232" s="46"/>
      <c r="U232" s="46"/>
      <c r="V232" s="46"/>
      <c r="W232" s="46"/>
      <c r="X232" s="46"/>
      <c r="Y232" s="46"/>
      <c r="Z232" s="46"/>
    </row>
    <row r="233" spans="1:26" ht="15.75" customHeight="1">
      <c r="A233" s="127"/>
      <c r="B233" s="46"/>
      <c r="C233" s="47"/>
      <c r="D233" s="48"/>
      <c r="E233" s="47"/>
      <c r="F233" s="47"/>
      <c r="G233" s="46"/>
      <c r="H233" s="46"/>
      <c r="I233" s="46"/>
      <c r="J233" s="46"/>
      <c r="K233" s="46"/>
      <c r="L233" s="46"/>
      <c r="M233" s="46"/>
      <c r="N233" s="46"/>
      <c r="O233" s="46"/>
      <c r="P233" s="46"/>
      <c r="Q233" s="46"/>
      <c r="R233" s="46"/>
      <c r="S233" s="46"/>
      <c r="T233" s="46"/>
      <c r="U233" s="46"/>
      <c r="V233" s="46"/>
      <c r="W233" s="46"/>
      <c r="X233" s="46"/>
      <c r="Y233" s="46"/>
      <c r="Z233" s="46"/>
    </row>
    <row r="234" spans="1:26" ht="15.75" customHeight="1">
      <c r="A234" s="127"/>
      <c r="B234" s="46"/>
      <c r="C234" s="47"/>
      <c r="D234" s="48"/>
      <c r="E234" s="47"/>
      <c r="F234" s="47"/>
      <c r="G234" s="46"/>
      <c r="H234" s="46"/>
      <c r="I234" s="46"/>
      <c r="J234" s="46"/>
      <c r="K234" s="46"/>
      <c r="L234" s="46"/>
      <c r="M234" s="46"/>
      <c r="N234" s="46"/>
      <c r="O234" s="46"/>
      <c r="P234" s="46"/>
      <c r="Q234" s="46"/>
      <c r="R234" s="46"/>
      <c r="S234" s="46"/>
      <c r="T234" s="46"/>
      <c r="U234" s="46"/>
      <c r="V234" s="46"/>
      <c r="W234" s="46"/>
      <c r="X234" s="46"/>
      <c r="Y234" s="46"/>
      <c r="Z234" s="46"/>
    </row>
    <row r="235" spans="1:26" ht="15.75" customHeight="1">
      <c r="A235" s="127"/>
      <c r="B235" s="46"/>
      <c r="C235" s="47"/>
      <c r="D235" s="48"/>
      <c r="E235" s="47"/>
      <c r="F235" s="47"/>
      <c r="G235" s="46"/>
      <c r="H235" s="46"/>
      <c r="I235" s="46"/>
      <c r="J235" s="46"/>
      <c r="K235" s="46"/>
      <c r="L235" s="46"/>
      <c r="M235" s="46"/>
      <c r="N235" s="46"/>
      <c r="O235" s="46"/>
      <c r="P235" s="46"/>
      <c r="Q235" s="46"/>
      <c r="R235" s="46"/>
      <c r="S235" s="46"/>
      <c r="T235" s="46"/>
      <c r="U235" s="46"/>
      <c r="V235" s="46"/>
      <c r="W235" s="46"/>
      <c r="X235" s="46"/>
      <c r="Y235" s="46"/>
      <c r="Z235" s="46"/>
    </row>
    <row r="236" spans="1:26" ht="15.75" customHeight="1">
      <c r="A236" s="127"/>
      <c r="B236" s="46"/>
      <c r="C236" s="47"/>
      <c r="D236" s="48"/>
      <c r="E236" s="47"/>
      <c r="F236" s="47"/>
      <c r="G236" s="46"/>
      <c r="H236" s="46"/>
      <c r="I236" s="46"/>
      <c r="J236" s="46"/>
      <c r="K236" s="46"/>
      <c r="L236" s="46"/>
      <c r="M236" s="46"/>
      <c r="N236" s="46"/>
      <c r="O236" s="46"/>
      <c r="P236" s="46"/>
      <c r="Q236" s="46"/>
      <c r="R236" s="46"/>
      <c r="S236" s="46"/>
      <c r="T236" s="46"/>
      <c r="U236" s="46"/>
      <c r="V236" s="46"/>
      <c r="W236" s="46"/>
      <c r="X236" s="46"/>
      <c r="Y236" s="46"/>
      <c r="Z236" s="46"/>
    </row>
    <row r="237" spans="1:26" ht="15.75" customHeight="1">
      <c r="A237" s="127"/>
      <c r="B237" s="46"/>
      <c r="C237" s="47"/>
      <c r="D237" s="48"/>
      <c r="E237" s="47"/>
      <c r="F237" s="47"/>
      <c r="G237" s="46"/>
      <c r="H237" s="46"/>
      <c r="I237" s="46"/>
      <c r="J237" s="46"/>
      <c r="K237" s="46"/>
      <c r="L237" s="46"/>
      <c r="M237" s="46"/>
      <c r="N237" s="46"/>
      <c r="O237" s="46"/>
      <c r="P237" s="46"/>
      <c r="Q237" s="46"/>
      <c r="R237" s="46"/>
      <c r="S237" s="46"/>
      <c r="T237" s="46"/>
      <c r="U237" s="46"/>
      <c r="V237" s="46"/>
      <c r="W237" s="46"/>
      <c r="X237" s="46"/>
      <c r="Y237" s="46"/>
      <c r="Z237" s="46"/>
    </row>
    <row r="238" spans="1:26" ht="15.75" customHeight="1">
      <c r="A238" s="127"/>
      <c r="B238" s="46"/>
      <c r="C238" s="47"/>
      <c r="D238" s="48"/>
      <c r="E238" s="47"/>
      <c r="F238" s="47"/>
      <c r="G238" s="46"/>
      <c r="H238" s="46"/>
      <c r="I238" s="46"/>
      <c r="J238" s="46"/>
      <c r="K238" s="46"/>
      <c r="L238" s="46"/>
      <c r="M238" s="46"/>
      <c r="N238" s="46"/>
      <c r="O238" s="46"/>
      <c r="P238" s="46"/>
      <c r="Q238" s="46"/>
      <c r="R238" s="46"/>
      <c r="S238" s="46"/>
      <c r="T238" s="46"/>
      <c r="U238" s="46"/>
      <c r="V238" s="46"/>
      <c r="W238" s="46"/>
      <c r="X238" s="46"/>
      <c r="Y238" s="46"/>
      <c r="Z238" s="46"/>
    </row>
    <row r="239" spans="1:26" ht="15.75" customHeight="1">
      <c r="A239" s="127"/>
      <c r="B239" s="46"/>
      <c r="C239" s="47"/>
      <c r="D239" s="48"/>
      <c r="E239" s="47"/>
      <c r="F239" s="47"/>
      <c r="G239" s="46"/>
      <c r="H239" s="46"/>
      <c r="I239" s="46"/>
      <c r="J239" s="46"/>
      <c r="K239" s="46"/>
      <c r="L239" s="46"/>
      <c r="M239" s="46"/>
      <c r="N239" s="46"/>
      <c r="O239" s="46"/>
      <c r="P239" s="46"/>
      <c r="Q239" s="46"/>
      <c r="R239" s="46"/>
      <c r="S239" s="46"/>
      <c r="T239" s="46"/>
      <c r="U239" s="46"/>
      <c r="V239" s="46"/>
      <c r="W239" s="46"/>
      <c r="X239" s="46"/>
      <c r="Y239" s="46"/>
      <c r="Z239" s="46"/>
    </row>
    <row r="240" spans="1:26" ht="15.75" customHeight="1">
      <c r="A240" s="127"/>
      <c r="B240" s="46"/>
      <c r="C240" s="47"/>
      <c r="D240" s="48"/>
      <c r="E240" s="47"/>
      <c r="F240" s="47"/>
      <c r="G240" s="46"/>
      <c r="H240" s="46"/>
      <c r="I240" s="46"/>
      <c r="J240" s="46"/>
      <c r="K240" s="46"/>
      <c r="L240" s="46"/>
      <c r="M240" s="46"/>
      <c r="N240" s="46"/>
      <c r="O240" s="46"/>
      <c r="P240" s="46"/>
      <c r="Q240" s="46"/>
      <c r="R240" s="46"/>
      <c r="S240" s="46"/>
      <c r="T240" s="46"/>
      <c r="U240" s="46"/>
      <c r="V240" s="46"/>
      <c r="W240" s="46"/>
      <c r="X240" s="46"/>
      <c r="Y240" s="46"/>
      <c r="Z240" s="46"/>
    </row>
    <row r="241" spans="1:26" ht="15.75" customHeight="1">
      <c r="A241" s="127"/>
      <c r="B241" s="46"/>
      <c r="C241" s="47"/>
      <c r="D241" s="48"/>
      <c r="E241" s="47"/>
      <c r="F241" s="47"/>
      <c r="G241" s="46"/>
      <c r="H241" s="46"/>
      <c r="I241" s="46"/>
      <c r="J241" s="46"/>
      <c r="K241" s="46"/>
      <c r="L241" s="46"/>
      <c r="M241" s="46"/>
      <c r="N241" s="46"/>
      <c r="O241" s="46"/>
      <c r="P241" s="46"/>
      <c r="Q241" s="46"/>
      <c r="R241" s="46"/>
      <c r="S241" s="46"/>
      <c r="T241" s="46"/>
      <c r="U241" s="46"/>
      <c r="V241" s="46"/>
      <c r="W241" s="46"/>
      <c r="X241" s="46"/>
      <c r="Y241" s="46"/>
      <c r="Z241" s="46"/>
    </row>
    <row r="242" spans="1:26" ht="15.75" customHeight="1">
      <c r="A242" s="127"/>
      <c r="B242" s="46"/>
      <c r="C242" s="47"/>
      <c r="D242" s="48"/>
      <c r="E242" s="47"/>
      <c r="F242" s="47"/>
      <c r="G242" s="46"/>
      <c r="H242" s="46"/>
      <c r="I242" s="46"/>
      <c r="J242" s="46"/>
      <c r="K242" s="46"/>
      <c r="L242" s="46"/>
      <c r="M242" s="46"/>
      <c r="N242" s="46"/>
      <c r="O242" s="46"/>
      <c r="P242" s="46"/>
      <c r="Q242" s="46"/>
      <c r="R242" s="46"/>
      <c r="S242" s="46"/>
      <c r="T242" s="46"/>
      <c r="U242" s="46"/>
      <c r="V242" s="46"/>
      <c r="W242" s="46"/>
      <c r="X242" s="46"/>
      <c r="Y242" s="46"/>
      <c r="Z242" s="46"/>
    </row>
    <row r="243" spans="1:26" ht="15.75" customHeight="1">
      <c r="A243" s="127"/>
      <c r="B243" s="46"/>
      <c r="C243" s="47"/>
      <c r="D243" s="48"/>
      <c r="E243" s="47"/>
      <c r="F243" s="47"/>
      <c r="G243" s="46"/>
      <c r="H243" s="46"/>
      <c r="I243" s="46"/>
      <c r="J243" s="46"/>
      <c r="K243" s="46"/>
      <c r="L243" s="46"/>
      <c r="M243" s="46"/>
      <c r="N243" s="46"/>
      <c r="O243" s="46"/>
      <c r="P243" s="46"/>
      <c r="Q243" s="46"/>
      <c r="R243" s="46"/>
      <c r="S243" s="46"/>
      <c r="T243" s="46"/>
      <c r="U243" s="46"/>
      <c r="V243" s="46"/>
      <c r="W243" s="46"/>
      <c r="X243" s="46"/>
      <c r="Y243" s="46"/>
      <c r="Z243" s="46"/>
    </row>
    <row r="244" spans="1:26" ht="15.75" customHeight="1">
      <c r="A244" s="127"/>
      <c r="B244" s="46"/>
      <c r="C244" s="47"/>
      <c r="D244" s="48"/>
      <c r="E244" s="47"/>
      <c r="F244" s="47"/>
      <c r="G244" s="46"/>
      <c r="H244" s="46"/>
      <c r="I244" s="46"/>
      <c r="J244" s="46"/>
      <c r="K244" s="46"/>
      <c r="L244" s="46"/>
      <c r="M244" s="46"/>
      <c r="N244" s="46"/>
      <c r="O244" s="46"/>
      <c r="P244" s="46"/>
      <c r="Q244" s="46"/>
      <c r="R244" s="46"/>
      <c r="S244" s="46"/>
      <c r="T244" s="46"/>
      <c r="U244" s="46"/>
      <c r="V244" s="46"/>
      <c r="W244" s="46"/>
      <c r="X244" s="46"/>
      <c r="Y244" s="46"/>
      <c r="Z244" s="46"/>
    </row>
    <row r="245" spans="1:26" ht="15.75" customHeight="1">
      <c r="A245" s="127"/>
      <c r="B245" s="46"/>
      <c r="C245" s="47"/>
      <c r="D245" s="48"/>
      <c r="E245" s="47"/>
      <c r="F245" s="47"/>
      <c r="G245" s="46"/>
      <c r="H245" s="46"/>
      <c r="I245" s="46"/>
      <c r="J245" s="46"/>
      <c r="K245" s="46"/>
      <c r="L245" s="46"/>
      <c r="M245" s="46"/>
      <c r="N245" s="46"/>
      <c r="O245" s="46"/>
      <c r="P245" s="46"/>
      <c r="Q245" s="46"/>
      <c r="R245" s="46"/>
      <c r="S245" s="46"/>
      <c r="T245" s="46"/>
      <c r="U245" s="46"/>
      <c r="V245" s="46"/>
      <c r="W245" s="46"/>
      <c r="X245" s="46"/>
      <c r="Y245" s="46"/>
      <c r="Z245" s="46"/>
    </row>
    <row r="246" spans="1:26" ht="15.75" customHeight="1">
      <c r="A246" s="127"/>
      <c r="B246" s="46"/>
      <c r="C246" s="47"/>
      <c r="D246" s="48"/>
      <c r="E246" s="47"/>
      <c r="F246" s="47"/>
      <c r="G246" s="46"/>
      <c r="H246" s="46"/>
      <c r="I246" s="46"/>
      <c r="J246" s="46"/>
      <c r="K246" s="46"/>
      <c r="L246" s="46"/>
      <c r="M246" s="46"/>
      <c r="N246" s="46"/>
      <c r="O246" s="46"/>
      <c r="P246" s="46"/>
      <c r="Q246" s="46"/>
      <c r="R246" s="46"/>
      <c r="S246" s="46"/>
      <c r="T246" s="46"/>
      <c r="U246" s="46"/>
      <c r="V246" s="46"/>
      <c r="W246" s="46"/>
      <c r="X246" s="46"/>
      <c r="Y246" s="46"/>
      <c r="Z246" s="46"/>
    </row>
    <row r="247" spans="1:26" ht="15.75" customHeight="1">
      <c r="A247" s="127"/>
      <c r="B247" s="46"/>
      <c r="C247" s="47"/>
      <c r="D247" s="48"/>
      <c r="E247" s="47"/>
      <c r="F247" s="47"/>
      <c r="G247" s="46"/>
      <c r="H247" s="46"/>
      <c r="I247" s="46"/>
      <c r="J247" s="46"/>
      <c r="K247" s="46"/>
      <c r="L247" s="46"/>
      <c r="M247" s="46"/>
      <c r="N247" s="46"/>
      <c r="O247" s="46"/>
      <c r="P247" s="46"/>
      <c r="Q247" s="46"/>
      <c r="R247" s="46"/>
      <c r="S247" s="46"/>
      <c r="T247" s="46"/>
      <c r="U247" s="46"/>
      <c r="V247" s="46"/>
      <c r="W247" s="46"/>
      <c r="X247" s="46"/>
      <c r="Y247" s="46"/>
      <c r="Z247" s="46"/>
    </row>
    <row r="248" spans="1:26" ht="15.75" customHeight="1">
      <c r="A248" s="127"/>
      <c r="B248" s="46"/>
      <c r="C248" s="47"/>
      <c r="D248" s="48"/>
      <c r="E248" s="47"/>
      <c r="F248" s="47"/>
      <c r="G248" s="46"/>
      <c r="H248" s="46"/>
      <c r="I248" s="46"/>
      <c r="J248" s="46"/>
      <c r="K248" s="46"/>
      <c r="L248" s="46"/>
      <c r="M248" s="46"/>
      <c r="N248" s="46"/>
      <c r="O248" s="46"/>
      <c r="P248" s="46"/>
      <c r="Q248" s="46"/>
      <c r="R248" s="46"/>
      <c r="S248" s="46"/>
      <c r="T248" s="46"/>
      <c r="U248" s="46"/>
      <c r="V248" s="46"/>
      <c r="W248" s="46"/>
      <c r="X248" s="46"/>
      <c r="Y248" s="46"/>
      <c r="Z248" s="46"/>
    </row>
    <row r="249" spans="1:26" ht="15.75" customHeight="1">
      <c r="A249" s="127"/>
      <c r="B249" s="46"/>
      <c r="C249" s="47"/>
      <c r="D249" s="48"/>
      <c r="E249" s="47"/>
      <c r="F249" s="47"/>
      <c r="G249" s="46"/>
      <c r="H249" s="46"/>
      <c r="I249" s="46"/>
      <c r="J249" s="46"/>
      <c r="K249" s="46"/>
      <c r="L249" s="46"/>
      <c r="M249" s="46"/>
      <c r="N249" s="46"/>
      <c r="O249" s="46"/>
      <c r="P249" s="46"/>
      <c r="Q249" s="46"/>
      <c r="R249" s="46"/>
      <c r="S249" s="46"/>
      <c r="T249" s="46"/>
      <c r="U249" s="46"/>
      <c r="V249" s="46"/>
      <c r="W249" s="46"/>
      <c r="X249" s="46"/>
      <c r="Y249" s="46"/>
      <c r="Z249" s="46"/>
    </row>
    <row r="250" spans="1:26" ht="15.75" customHeight="1">
      <c r="A250" s="127"/>
      <c r="B250" s="46"/>
      <c r="C250" s="47"/>
      <c r="D250" s="48"/>
      <c r="E250" s="47"/>
      <c r="F250" s="47"/>
      <c r="G250" s="46"/>
      <c r="H250" s="46"/>
      <c r="I250" s="46"/>
      <c r="J250" s="46"/>
      <c r="K250" s="46"/>
      <c r="L250" s="46"/>
      <c r="M250" s="46"/>
      <c r="N250" s="46"/>
      <c r="O250" s="46"/>
      <c r="P250" s="46"/>
      <c r="Q250" s="46"/>
      <c r="R250" s="46"/>
      <c r="S250" s="46"/>
      <c r="T250" s="46"/>
      <c r="U250" s="46"/>
      <c r="V250" s="46"/>
      <c r="W250" s="46"/>
      <c r="X250" s="46"/>
      <c r="Y250" s="46"/>
      <c r="Z250" s="46"/>
    </row>
    <row r="251" spans="1:26" ht="15.75" customHeight="1">
      <c r="A251" s="127"/>
      <c r="B251" s="46"/>
      <c r="C251" s="47"/>
      <c r="D251" s="48"/>
      <c r="E251" s="47"/>
      <c r="F251" s="47"/>
      <c r="G251" s="46"/>
      <c r="H251" s="46"/>
      <c r="I251" s="46"/>
      <c r="J251" s="46"/>
      <c r="K251" s="46"/>
      <c r="L251" s="46"/>
      <c r="M251" s="46"/>
      <c r="N251" s="46"/>
      <c r="O251" s="46"/>
      <c r="P251" s="46"/>
      <c r="Q251" s="46"/>
      <c r="R251" s="46"/>
      <c r="S251" s="46"/>
      <c r="T251" s="46"/>
      <c r="U251" s="46"/>
      <c r="V251" s="46"/>
      <c r="W251" s="46"/>
      <c r="X251" s="46"/>
      <c r="Y251" s="46"/>
      <c r="Z251" s="46"/>
    </row>
    <row r="252" spans="1:26" ht="15.75" customHeight="1">
      <c r="A252" s="127"/>
      <c r="B252" s="46"/>
      <c r="C252" s="47"/>
      <c r="D252" s="48"/>
      <c r="E252" s="47"/>
      <c r="F252" s="47"/>
      <c r="G252" s="46"/>
      <c r="H252" s="46"/>
      <c r="I252" s="46"/>
      <c r="J252" s="46"/>
      <c r="K252" s="46"/>
      <c r="L252" s="46"/>
      <c r="M252" s="46"/>
      <c r="N252" s="46"/>
      <c r="O252" s="46"/>
      <c r="P252" s="46"/>
      <c r="Q252" s="46"/>
      <c r="R252" s="46"/>
      <c r="S252" s="46"/>
      <c r="T252" s="46"/>
      <c r="U252" s="46"/>
      <c r="V252" s="46"/>
      <c r="W252" s="46"/>
      <c r="X252" s="46"/>
      <c r="Y252" s="46"/>
      <c r="Z252" s="46"/>
    </row>
    <row r="253" spans="1:26" ht="15.75" customHeight="1">
      <c r="A253" s="127"/>
      <c r="B253" s="46"/>
      <c r="C253" s="47"/>
      <c r="D253" s="48"/>
      <c r="E253" s="47"/>
      <c r="F253" s="47"/>
      <c r="G253" s="46"/>
      <c r="H253" s="46"/>
      <c r="I253" s="46"/>
      <c r="J253" s="46"/>
      <c r="K253" s="46"/>
      <c r="L253" s="46"/>
      <c r="M253" s="46"/>
      <c r="N253" s="46"/>
      <c r="O253" s="46"/>
      <c r="P253" s="46"/>
      <c r="Q253" s="46"/>
      <c r="R253" s="46"/>
      <c r="S253" s="46"/>
      <c r="T253" s="46"/>
      <c r="U253" s="46"/>
      <c r="V253" s="46"/>
      <c r="W253" s="46"/>
      <c r="X253" s="46"/>
      <c r="Y253" s="46"/>
      <c r="Z253" s="46"/>
    </row>
    <row r="254" spans="1:26" ht="15.75" customHeight="1">
      <c r="A254" s="127"/>
      <c r="B254" s="46"/>
      <c r="C254" s="47"/>
      <c r="D254" s="48"/>
      <c r="E254" s="47"/>
      <c r="F254" s="47"/>
      <c r="G254" s="46"/>
      <c r="H254" s="46"/>
      <c r="I254" s="46"/>
      <c r="J254" s="46"/>
      <c r="K254" s="46"/>
      <c r="L254" s="46"/>
      <c r="M254" s="46"/>
      <c r="N254" s="46"/>
      <c r="O254" s="46"/>
      <c r="P254" s="46"/>
      <c r="Q254" s="46"/>
      <c r="R254" s="46"/>
      <c r="S254" s="46"/>
      <c r="T254" s="46"/>
      <c r="U254" s="46"/>
      <c r="V254" s="46"/>
      <c r="W254" s="46"/>
      <c r="X254" s="46"/>
      <c r="Y254" s="46"/>
      <c r="Z254" s="46"/>
    </row>
    <row r="255" spans="1:26" ht="15.75" customHeight="1">
      <c r="A255" s="127"/>
      <c r="B255" s="46"/>
      <c r="C255" s="47"/>
      <c r="D255" s="48"/>
      <c r="E255" s="47"/>
      <c r="F255" s="47"/>
      <c r="G255" s="46"/>
      <c r="H255" s="46"/>
      <c r="I255" s="46"/>
      <c r="J255" s="46"/>
      <c r="K255" s="46"/>
      <c r="L255" s="46"/>
      <c r="M255" s="46"/>
      <c r="N255" s="46"/>
      <c r="O255" s="46"/>
      <c r="P255" s="46"/>
      <c r="Q255" s="46"/>
      <c r="R255" s="46"/>
      <c r="S255" s="46"/>
      <c r="T255" s="46"/>
      <c r="U255" s="46"/>
      <c r="V255" s="46"/>
      <c r="W255" s="46"/>
      <c r="X255" s="46"/>
      <c r="Y255" s="46"/>
      <c r="Z255" s="46"/>
    </row>
    <row r="256" spans="1:26" ht="15.75" customHeight="1">
      <c r="A256" s="127"/>
      <c r="B256" s="46"/>
      <c r="C256" s="47"/>
      <c r="D256" s="48"/>
      <c r="E256" s="47"/>
      <c r="F256" s="47"/>
      <c r="G256" s="46"/>
      <c r="H256" s="46"/>
      <c r="I256" s="46"/>
      <c r="J256" s="46"/>
      <c r="K256" s="46"/>
      <c r="L256" s="46"/>
      <c r="M256" s="46"/>
      <c r="N256" s="46"/>
      <c r="O256" s="46"/>
      <c r="P256" s="46"/>
      <c r="Q256" s="46"/>
      <c r="R256" s="46"/>
      <c r="S256" s="46"/>
      <c r="T256" s="46"/>
      <c r="U256" s="46"/>
      <c r="V256" s="46"/>
      <c r="W256" s="46"/>
      <c r="X256" s="46"/>
      <c r="Y256" s="46"/>
      <c r="Z256" s="46"/>
    </row>
    <row r="257" spans="1:26" ht="15.75" customHeight="1">
      <c r="A257" s="127"/>
      <c r="B257" s="46"/>
      <c r="C257" s="47"/>
      <c r="D257" s="48"/>
      <c r="E257" s="47"/>
      <c r="F257" s="47"/>
      <c r="G257" s="46"/>
      <c r="H257" s="46"/>
      <c r="I257" s="46"/>
      <c r="J257" s="46"/>
      <c r="K257" s="46"/>
      <c r="L257" s="46"/>
      <c r="M257" s="46"/>
      <c r="N257" s="46"/>
      <c r="O257" s="46"/>
      <c r="P257" s="46"/>
      <c r="Q257" s="46"/>
      <c r="R257" s="46"/>
      <c r="S257" s="46"/>
      <c r="T257" s="46"/>
      <c r="U257" s="46"/>
      <c r="V257" s="46"/>
      <c r="W257" s="46"/>
      <c r="X257" s="46"/>
      <c r="Y257" s="46"/>
      <c r="Z257" s="46"/>
    </row>
    <row r="258" spans="1:26" ht="15.75" customHeight="1">
      <c r="A258" s="127"/>
      <c r="B258" s="46"/>
      <c r="C258" s="47"/>
      <c r="D258" s="48"/>
      <c r="E258" s="47"/>
      <c r="F258" s="47"/>
      <c r="G258" s="46"/>
      <c r="H258" s="46"/>
      <c r="I258" s="46"/>
      <c r="J258" s="46"/>
      <c r="K258" s="46"/>
      <c r="L258" s="46"/>
      <c r="M258" s="46"/>
      <c r="N258" s="46"/>
      <c r="O258" s="46"/>
      <c r="P258" s="46"/>
      <c r="Q258" s="46"/>
      <c r="R258" s="46"/>
      <c r="S258" s="46"/>
      <c r="T258" s="46"/>
      <c r="U258" s="46"/>
      <c r="V258" s="46"/>
      <c r="W258" s="46"/>
      <c r="X258" s="46"/>
      <c r="Y258" s="46"/>
      <c r="Z258" s="46"/>
    </row>
    <row r="259" spans="1:26" ht="15.75" customHeight="1">
      <c r="A259" s="127"/>
      <c r="B259" s="46"/>
      <c r="C259" s="47"/>
      <c r="D259" s="48"/>
      <c r="E259" s="47"/>
      <c r="F259" s="47"/>
      <c r="G259" s="46"/>
      <c r="H259" s="46"/>
      <c r="I259" s="46"/>
      <c r="J259" s="46"/>
      <c r="K259" s="46"/>
      <c r="L259" s="46"/>
      <c r="M259" s="46"/>
      <c r="N259" s="46"/>
      <c r="O259" s="46"/>
      <c r="P259" s="46"/>
      <c r="Q259" s="46"/>
      <c r="R259" s="46"/>
      <c r="S259" s="46"/>
      <c r="T259" s="46"/>
      <c r="U259" s="46"/>
      <c r="V259" s="46"/>
      <c r="W259" s="46"/>
      <c r="X259" s="46"/>
      <c r="Y259" s="46"/>
      <c r="Z259" s="46"/>
    </row>
    <row r="260" spans="1:26" ht="15.75" customHeight="1">
      <c r="A260" s="127"/>
      <c r="B260" s="46"/>
      <c r="C260" s="47"/>
      <c r="D260" s="48"/>
      <c r="E260" s="47"/>
      <c r="F260" s="47"/>
      <c r="G260" s="46"/>
      <c r="H260" s="46"/>
      <c r="I260" s="46"/>
      <c r="J260" s="46"/>
      <c r="K260" s="46"/>
      <c r="L260" s="46"/>
      <c r="M260" s="46"/>
      <c r="N260" s="46"/>
      <c r="O260" s="46"/>
      <c r="P260" s="46"/>
      <c r="Q260" s="46"/>
      <c r="R260" s="46"/>
      <c r="S260" s="46"/>
      <c r="T260" s="46"/>
      <c r="U260" s="46"/>
      <c r="V260" s="46"/>
      <c r="W260" s="46"/>
      <c r="X260" s="46"/>
      <c r="Y260" s="46"/>
      <c r="Z260" s="46"/>
    </row>
    <row r="261" spans="1:26" ht="15.75" customHeight="1">
      <c r="A261" s="127"/>
      <c r="B261" s="46"/>
      <c r="C261" s="47"/>
      <c r="D261" s="48"/>
      <c r="E261" s="47"/>
      <c r="F261" s="47"/>
      <c r="G261" s="46"/>
      <c r="H261" s="46"/>
      <c r="I261" s="46"/>
      <c r="J261" s="46"/>
      <c r="K261" s="46"/>
      <c r="L261" s="46"/>
      <c r="M261" s="46"/>
      <c r="N261" s="46"/>
      <c r="O261" s="46"/>
      <c r="P261" s="46"/>
      <c r="Q261" s="46"/>
      <c r="R261" s="46"/>
      <c r="S261" s="46"/>
      <c r="T261" s="46"/>
      <c r="U261" s="46"/>
      <c r="V261" s="46"/>
      <c r="W261" s="46"/>
      <c r="X261" s="46"/>
      <c r="Y261" s="46"/>
      <c r="Z261" s="46"/>
    </row>
    <row r="262" spans="1:26" ht="15.75" customHeight="1">
      <c r="A262" s="127"/>
      <c r="B262" s="46"/>
      <c r="C262" s="47"/>
      <c r="D262" s="48"/>
      <c r="E262" s="47"/>
      <c r="F262" s="47"/>
      <c r="G262" s="46"/>
      <c r="H262" s="46"/>
      <c r="I262" s="46"/>
      <c r="J262" s="46"/>
      <c r="K262" s="46"/>
      <c r="L262" s="46"/>
      <c r="M262" s="46"/>
      <c r="N262" s="46"/>
      <c r="O262" s="46"/>
      <c r="P262" s="46"/>
      <c r="Q262" s="46"/>
      <c r="R262" s="46"/>
      <c r="S262" s="46"/>
      <c r="T262" s="46"/>
      <c r="U262" s="46"/>
      <c r="V262" s="46"/>
      <c r="W262" s="46"/>
      <c r="X262" s="46"/>
      <c r="Y262" s="46"/>
      <c r="Z262" s="46"/>
    </row>
    <row r="263" spans="1:26" ht="15.75" customHeight="1">
      <c r="A263" s="127"/>
      <c r="B263" s="46"/>
      <c r="C263" s="47"/>
      <c r="D263" s="48"/>
      <c r="E263" s="47"/>
      <c r="F263" s="47"/>
      <c r="G263" s="46"/>
      <c r="H263" s="46"/>
      <c r="I263" s="46"/>
      <c r="J263" s="46"/>
      <c r="K263" s="46"/>
      <c r="L263" s="46"/>
      <c r="M263" s="46"/>
      <c r="N263" s="46"/>
      <c r="O263" s="46"/>
      <c r="P263" s="46"/>
      <c r="Q263" s="46"/>
      <c r="R263" s="46"/>
      <c r="S263" s="46"/>
      <c r="T263" s="46"/>
      <c r="U263" s="46"/>
      <c r="V263" s="46"/>
      <c r="W263" s="46"/>
      <c r="X263" s="46"/>
      <c r="Y263" s="46"/>
      <c r="Z263" s="46"/>
    </row>
    <row r="264" spans="1:26" ht="15.75" customHeight="1">
      <c r="A264" s="127"/>
      <c r="B264" s="46"/>
      <c r="C264" s="47"/>
      <c r="D264" s="48"/>
      <c r="E264" s="47"/>
      <c r="F264" s="47"/>
      <c r="G264" s="46"/>
      <c r="H264" s="46"/>
      <c r="I264" s="46"/>
      <c r="J264" s="46"/>
      <c r="K264" s="46"/>
      <c r="L264" s="46"/>
      <c r="M264" s="46"/>
      <c r="N264" s="46"/>
      <c r="O264" s="46"/>
      <c r="P264" s="46"/>
      <c r="Q264" s="46"/>
      <c r="R264" s="46"/>
      <c r="S264" s="46"/>
      <c r="T264" s="46"/>
      <c r="U264" s="46"/>
      <c r="V264" s="46"/>
      <c r="W264" s="46"/>
      <c r="X264" s="46"/>
      <c r="Y264" s="46"/>
      <c r="Z264" s="46"/>
    </row>
    <row r="265" spans="1:26" ht="15.75" customHeight="1">
      <c r="A265" s="127"/>
      <c r="B265" s="46"/>
      <c r="C265" s="47"/>
      <c r="D265" s="48"/>
      <c r="E265" s="47"/>
      <c r="F265" s="47"/>
      <c r="G265" s="46"/>
      <c r="H265" s="46"/>
      <c r="I265" s="46"/>
      <c r="J265" s="46"/>
      <c r="K265" s="46"/>
      <c r="L265" s="46"/>
      <c r="M265" s="46"/>
      <c r="N265" s="46"/>
      <c r="O265" s="46"/>
      <c r="P265" s="46"/>
      <c r="Q265" s="46"/>
      <c r="R265" s="46"/>
      <c r="S265" s="46"/>
      <c r="T265" s="46"/>
      <c r="U265" s="46"/>
      <c r="V265" s="46"/>
      <c r="W265" s="46"/>
      <c r="X265" s="46"/>
      <c r="Y265" s="46"/>
      <c r="Z265" s="46"/>
    </row>
    <row r="266" spans="1:26" ht="15.75" customHeight="1">
      <c r="A266" s="127"/>
      <c r="B266" s="46"/>
      <c r="C266" s="47"/>
      <c r="D266" s="48"/>
      <c r="E266" s="47"/>
      <c r="F266" s="47"/>
      <c r="G266" s="46"/>
      <c r="H266" s="46"/>
      <c r="I266" s="46"/>
      <c r="J266" s="46"/>
      <c r="K266" s="46"/>
      <c r="L266" s="46"/>
      <c r="M266" s="46"/>
      <c r="N266" s="46"/>
      <c r="O266" s="46"/>
      <c r="P266" s="46"/>
      <c r="Q266" s="46"/>
      <c r="R266" s="46"/>
      <c r="S266" s="46"/>
      <c r="T266" s="46"/>
      <c r="U266" s="46"/>
      <c r="V266" s="46"/>
      <c r="W266" s="46"/>
      <c r="X266" s="46"/>
      <c r="Y266" s="46"/>
      <c r="Z266" s="46"/>
    </row>
    <row r="267" spans="1:26" ht="15.75" customHeight="1">
      <c r="A267" s="127"/>
      <c r="B267" s="46"/>
      <c r="C267" s="47"/>
      <c r="D267" s="48"/>
      <c r="E267" s="47"/>
      <c r="F267" s="47"/>
      <c r="G267" s="46"/>
      <c r="H267" s="46"/>
      <c r="I267" s="46"/>
      <c r="J267" s="46"/>
      <c r="K267" s="46"/>
      <c r="L267" s="46"/>
      <c r="M267" s="46"/>
      <c r="N267" s="46"/>
      <c r="O267" s="46"/>
      <c r="P267" s="46"/>
      <c r="Q267" s="46"/>
      <c r="R267" s="46"/>
      <c r="S267" s="46"/>
      <c r="T267" s="46"/>
      <c r="U267" s="46"/>
      <c r="V267" s="46"/>
      <c r="W267" s="46"/>
      <c r="X267" s="46"/>
      <c r="Y267" s="46"/>
      <c r="Z267" s="46"/>
    </row>
    <row r="268" spans="1:26" ht="15.75" customHeight="1">
      <c r="A268" s="127"/>
      <c r="B268" s="46"/>
      <c r="C268" s="47"/>
      <c r="D268" s="48"/>
      <c r="E268" s="47"/>
      <c r="F268" s="47"/>
      <c r="G268" s="46"/>
      <c r="H268" s="46"/>
      <c r="I268" s="46"/>
      <c r="J268" s="46"/>
      <c r="K268" s="46"/>
      <c r="L268" s="46"/>
      <c r="M268" s="46"/>
      <c r="N268" s="46"/>
      <c r="O268" s="46"/>
      <c r="P268" s="46"/>
      <c r="Q268" s="46"/>
      <c r="R268" s="46"/>
      <c r="S268" s="46"/>
      <c r="T268" s="46"/>
      <c r="U268" s="46"/>
      <c r="V268" s="46"/>
      <c r="W268" s="46"/>
      <c r="X268" s="46"/>
      <c r="Y268" s="46"/>
      <c r="Z268" s="46"/>
    </row>
    <row r="269" spans="1:26" ht="15.75" customHeight="1">
      <c r="A269" s="127"/>
      <c r="B269" s="46"/>
      <c r="C269" s="47"/>
      <c r="D269" s="48"/>
      <c r="E269" s="47"/>
      <c r="F269" s="47"/>
      <c r="G269" s="46"/>
      <c r="H269" s="46"/>
      <c r="I269" s="46"/>
      <c r="J269" s="46"/>
      <c r="K269" s="46"/>
      <c r="L269" s="46"/>
      <c r="M269" s="46"/>
      <c r="N269" s="46"/>
      <c r="O269" s="46"/>
      <c r="P269" s="46"/>
      <c r="Q269" s="46"/>
      <c r="R269" s="46"/>
      <c r="S269" s="46"/>
      <c r="T269" s="46"/>
      <c r="U269" s="46"/>
      <c r="V269" s="46"/>
      <c r="W269" s="46"/>
      <c r="X269" s="46"/>
      <c r="Y269" s="46"/>
      <c r="Z269" s="46"/>
    </row>
    <row r="270" spans="1:26" ht="15.75" customHeight="1">
      <c r="A270" s="127"/>
      <c r="B270" s="46"/>
      <c r="C270" s="47"/>
      <c r="D270" s="48"/>
      <c r="E270" s="47"/>
      <c r="F270" s="47"/>
      <c r="G270" s="46"/>
      <c r="H270" s="46"/>
      <c r="I270" s="46"/>
      <c r="J270" s="46"/>
      <c r="K270" s="46"/>
      <c r="L270" s="46"/>
      <c r="M270" s="46"/>
      <c r="N270" s="46"/>
      <c r="O270" s="46"/>
      <c r="P270" s="46"/>
      <c r="Q270" s="46"/>
      <c r="R270" s="46"/>
      <c r="S270" s="46"/>
      <c r="T270" s="46"/>
      <c r="U270" s="46"/>
      <c r="V270" s="46"/>
      <c r="W270" s="46"/>
      <c r="X270" s="46"/>
      <c r="Y270" s="46"/>
      <c r="Z270" s="46"/>
    </row>
    <row r="271" spans="1:26" ht="15.75" customHeight="1">
      <c r="A271" s="127"/>
      <c r="B271" s="46"/>
      <c r="C271" s="47"/>
      <c r="D271" s="48"/>
      <c r="E271" s="47"/>
      <c r="F271" s="47"/>
      <c r="G271" s="46"/>
      <c r="H271" s="46"/>
      <c r="I271" s="46"/>
      <c r="J271" s="46"/>
      <c r="K271" s="46"/>
      <c r="L271" s="46"/>
      <c r="M271" s="46"/>
      <c r="N271" s="46"/>
      <c r="O271" s="46"/>
      <c r="P271" s="46"/>
      <c r="Q271" s="46"/>
      <c r="R271" s="46"/>
      <c r="S271" s="46"/>
      <c r="T271" s="46"/>
      <c r="U271" s="46"/>
      <c r="V271" s="46"/>
      <c r="W271" s="46"/>
      <c r="X271" s="46"/>
      <c r="Y271" s="46"/>
      <c r="Z271" s="46"/>
    </row>
    <row r="272" spans="1:26" ht="15.75" customHeight="1">
      <c r="A272" s="127"/>
      <c r="B272" s="46"/>
      <c r="C272" s="47"/>
      <c r="D272" s="48"/>
      <c r="E272" s="47"/>
      <c r="F272" s="47"/>
      <c r="G272" s="46"/>
      <c r="H272" s="46"/>
      <c r="I272" s="46"/>
      <c r="J272" s="46"/>
      <c r="K272" s="46"/>
      <c r="L272" s="46"/>
      <c r="M272" s="46"/>
      <c r="N272" s="46"/>
      <c r="O272" s="46"/>
      <c r="P272" s="46"/>
      <c r="Q272" s="46"/>
      <c r="R272" s="46"/>
      <c r="S272" s="46"/>
      <c r="T272" s="46"/>
      <c r="U272" s="46"/>
      <c r="V272" s="46"/>
      <c r="W272" s="46"/>
      <c r="X272" s="46"/>
      <c r="Y272" s="46"/>
      <c r="Z272" s="46"/>
    </row>
    <row r="273" spans="1:26" ht="15.75" customHeight="1">
      <c r="A273" s="127"/>
      <c r="B273" s="46"/>
      <c r="C273" s="47"/>
      <c r="D273" s="48"/>
      <c r="E273" s="47"/>
      <c r="F273" s="47"/>
      <c r="G273" s="46"/>
      <c r="H273" s="46"/>
      <c r="I273" s="46"/>
      <c r="J273" s="46"/>
      <c r="K273" s="46"/>
      <c r="L273" s="46"/>
      <c r="M273" s="46"/>
      <c r="N273" s="46"/>
      <c r="O273" s="46"/>
      <c r="P273" s="46"/>
      <c r="Q273" s="46"/>
      <c r="R273" s="46"/>
      <c r="S273" s="46"/>
      <c r="T273" s="46"/>
      <c r="U273" s="46"/>
      <c r="V273" s="46"/>
      <c r="W273" s="46"/>
      <c r="X273" s="46"/>
      <c r="Y273" s="46"/>
      <c r="Z273" s="46"/>
    </row>
    <row r="274" spans="1:26" ht="15.75" customHeight="1">
      <c r="A274" s="127"/>
      <c r="B274" s="46"/>
      <c r="C274" s="47"/>
      <c r="D274" s="48"/>
      <c r="E274" s="47"/>
      <c r="F274" s="47"/>
      <c r="G274" s="46"/>
      <c r="H274" s="46"/>
      <c r="I274" s="46"/>
      <c r="J274" s="46"/>
      <c r="K274" s="46"/>
      <c r="L274" s="46"/>
      <c r="M274" s="46"/>
      <c r="N274" s="46"/>
      <c r="O274" s="46"/>
      <c r="P274" s="46"/>
      <c r="Q274" s="46"/>
      <c r="R274" s="46"/>
      <c r="S274" s="46"/>
      <c r="T274" s="46"/>
      <c r="U274" s="46"/>
      <c r="V274" s="46"/>
      <c r="W274" s="46"/>
      <c r="X274" s="46"/>
      <c r="Y274" s="46"/>
      <c r="Z274" s="46"/>
    </row>
    <row r="275" spans="1:26" ht="15.75" customHeight="1">
      <c r="A275" s="127"/>
      <c r="B275" s="46"/>
      <c r="C275" s="47"/>
      <c r="D275" s="48"/>
      <c r="E275" s="47"/>
      <c r="F275" s="47"/>
      <c r="G275" s="46"/>
      <c r="H275" s="46"/>
      <c r="I275" s="46"/>
      <c r="J275" s="46"/>
      <c r="K275" s="46"/>
      <c r="L275" s="46"/>
      <c r="M275" s="46"/>
      <c r="N275" s="46"/>
      <c r="O275" s="46"/>
      <c r="P275" s="46"/>
      <c r="Q275" s="46"/>
      <c r="R275" s="46"/>
      <c r="S275" s="46"/>
      <c r="T275" s="46"/>
      <c r="U275" s="46"/>
      <c r="V275" s="46"/>
      <c r="W275" s="46"/>
      <c r="X275" s="46"/>
      <c r="Y275" s="46"/>
      <c r="Z275" s="46"/>
    </row>
    <row r="276" spans="1:26" ht="15.75" customHeight="1">
      <c r="A276" s="127"/>
      <c r="B276" s="46"/>
      <c r="C276" s="47"/>
      <c r="D276" s="48"/>
      <c r="E276" s="47"/>
      <c r="F276" s="47"/>
      <c r="G276" s="46"/>
      <c r="H276" s="46"/>
      <c r="I276" s="46"/>
      <c r="J276" s="46"/>
      <c r="K276" s="46"/>
      <c r="L276" s="46"/>
      <c r="M276" s="46"/>
      <c r="N276" s="46"/>
      <c r="O276" s="46"/>
      <c r="P276" s="46"/>
      <c r="Q276" s="46"/>
      <c r="R276" s="46"/>
      <c r="S276" s="46"/>
      <c r="T276" s="46"/>
      <c r="U276" s="46"/>
      <c r="V276" s="46"/>
      <c r="W276" s="46"/>
      <c r="X276" s="46"/>
      <c r="Y276" s="46"/>
      <c r="Z276" s="46"/>
    </row>
    <row r="277" spans="1:26" ht="15.75" customHeight="1">
      <c r="A277" s="127"/>
      <c r="B277" s="46"/>
      <c r="C277" s="47"/>
      <c r="D277" s="48"/>
      <c r="E277" s="47"/>
      <c r="F277" s="47"/>
      <c r="G277" s="46"/>
      <c r="H277" s="46"/>
      <c r="I277" s="46"/>
      <c r="J277" s="46"/>
      <c r="K277" s="46"/>
      <c r="L277" s="46"/>
      <c r="M277" s="46"/>
      <c r="N277" s="46"/>
      <c r="O277" s="46"/>
      <c r="P277" s="46"/>
      <c r="Q277" s="46"/>
      <c r="R277" s="46"/>
      <c r="S277" s="46"/>
      <c r="T277" s="46"/>
      <c r="U277" s="46"/>
      <c r="V277" s="46"/>
      <c r="W277" s="46"/>
      <c r="X277" s="46"/>
      <c r="Y277" s="46"/>
      <c r="Z277" s="46"/>
    </row>
    <row r="278" spans="1:26" ht="15.75" customHeight="1">
      <c r="A278" s="127"/>
      <c r="B278" s="46"/>
      <c r="C278" s="47"/>
      <c r="D278" s="48"/>
      <c r="E278" s="47"/>
      <c r="F278" s="47"/>
      <c r="G278" s="46"/>
      <c r="H278" s="46"/>
      <c r="I278" s="46"/>
      <c r="J278" s="46"/>
      <c r="K278" s="46"/>
      <c r="L278" s="46"/>
      <c r="M278" s="46"/>
      <c r="N278" s="46"/>
      <c r="O278" s="46"/>
      <c r="P278" s="46"/>
      <c r="Q278" s="46"/>
      <c r="R278" s="46"/>
      <c r="S278" s="46"/>
      <c r="T278" s="46"/>
      <c r="U278" s="46"/>
      <c r="V278" s="46"/>
      <c r="W278" s="46"/>
      <c r="X278" s="46"/>
      <c r="Y278" s="46"/>
      <c r="Z278" s="46"/>
    </row>
    <row r="279" spans="1:26" ht="15.75" customHeight="1">
      <c r="A279" s="127"/>
      <c r="B279" s="46"/>
      <c r="C279" s="47"/>
      <c r="D279" s="48"/>
      <c r="E279" s="47"/>
      <c r="F279" s="47"/>
      <c r="G279" s="46"/>
      <c r="H279" s="46"/>
      <c r="I279" s="46"/>
      <c r="J279" s="46"/>
      <c r="K279" s="46"/>
      <c r="L279" s="46"/>
      <c r="M279" s="46"/>
      <c r="N279" s="46"/>
      <c r="O279" s="46"/>
      <c r="P279" s="46"/>
      <c r="Q279" s="46"/>
      <c r="R279" s="46"/>
      <c r="S279" s="46"/>
      <c r="T279" s="46"/>
      <c r="U279" s="46"/>
      <c r="V279" s="46"/>
      <c r="W279" s="46"/>
      <c r="X279" s="46"/>
      <c r="Y279" s="46"/>
      <c r="Z279" s="46"/>
    </row>
    <row r="280" spans="1:26" ht="15.75" customHeight="1">
      <c r="A280" s="127"/>
      <c r="B280" s="46"/>
      <c r="C280" s="47"/>
      <c r="D280" s="48"/>
      <c r="E280" s="47"/>
      <c r="F280" s="47"/>
      <c r="G280" s="46"/>
      <c r="H280" s="46"/>
      <c r="I280" s="46"/>
      <c r="J280" s="46"/>
      <c r="K280" s="46"/>
      <c r="L280" s="46"/>
      <c r="M280" s="46"/>
      <c r="N280" s="46"/>
      <c r="O280" s="46"/>
      <c r="P280" s="46"/>
      <c r="Q280" s="46"/>
      <c r="R280" s="46"/>
      <c r="S280" s="46"/>
      <c r="T280" s="46"/>
      <c r="U280" s="46"/>
      <c r="V280" s="46"/>
      <c r="W280" s="46"/>
      <c r="X280" s="46"/>
      <c r="Y280" s="46"/>
      <c r="Z280" s="46"/>
    </row>
    <row r="281" spans="1:26" ht="15.75" customHeight="1">
      <c r="A281" s="127"/>
      <c r="B281" s="46"/>
      <c r="C281" s="47"/>
      <c r="D281" s="48"/>
      <c r="E281" s="47"/>
      <c r="F281" s="47"/>
      <c r="G281" s="46"/>
      <c r="H281" s="46"/>
      <c r="I281" s="46"/>
      <c r="J281" s="46"/>
      <c r="K281" s="46"/>
      <c r="L281" s="46"/>
      <c r="M281" s="46"/>
      <c r="N281" s="46"/>
      <c r="O281" s="46"/>
      <c r="P281" s="46"/>
      <c r="Q281" s="46"/>
      <c r="R281" s="46"/>
      <c r="S281" s="46"/>
      <c r="T281" s="46"/>
      <c r="U281" s="46"/>
      <c r="V281" s="46"/>
      <c r="W281" s="46"/>
      <c r="X281" s="46"/>
      <c r="Y281" s="46"/>
      <c r="Z281" s="46"/>
    </row>
    <row r="282" spans="1:26" ht="15.75" customHeight="1">
      <c r="A282" s="127"/>
      <c r="B282" s="46"/>
      <c r="C282" s="47"/>
      <c r="D282" s="48"/>
      <c r="E282" s="47"/>
      <c r="F282" s="47"/>
      <c r="G282" s="46"/>
      <c r="H282" s="46"/>
      <c r="I282" s="46"/>
      <c r="J282" s="46"/>
      <c r="K282" s="46"/>
      <c r="L282" s="46"/>
      <c r="M282" s="46"/>
      <c r="N282" s="46"/>
      <c r="O282" s="46"/>
      <c r="P282" s="46"/>
      <c r="Q282" s="46"/>
      <c r="R282" s="46"/>
      <c r="S282" s="46"/>
      <c r="T282" s="46"/>
      <c r="U282" s="46"/>
      <c r="V282" s="46"/>
      <c r="W282" s="46"/>
      <c r="X282" s="46"/>
      <c r="Y282" s="46"/>
      <c r="Z282" s="46"/>
    </row>
    <row r="283" spans="1:26" ht="15.75" customHeight="1">
      <c r="A283" s="127"/>
      <c r="B283" s="46"/>
      <c r="C283" s="47"/>
      <c r="D283" s="48"/>
      <c r="E283" s="47"/>
      <c r="F283" s="47"/>
      <c r="G283" s="46"/>
      <c r="H283" s="46"/>
      <c r="I283" s="46"/>
      <c r="J283" s="46"/>
      <c r="K283" s="46"/>
      <c r="L283" s="46"/>
      <c r="M283" s="46"/>
      <c r="N283" s="46"/>
      <c r="O283" s="46"/>
      <c r="P283" s="46"/>
      <c r="Q283" s="46"/>
      <c r="R283" s="46"/>
      <c r="S283" s="46"/>
      <c r="T283" s="46"/>
      <c r="U283" s="46"/>
      <c r="V283" s="46"/>
      <c r="W283" s="46"/>
      <c r="X283" s="46"/>
      <c r="Y283" s="46"/>
      <c r="Z283" s="46"/>
    </row>
    <row r="284" spans="1:26" ht="15.75" customHeight="1">
      <c r="A284" s="127"/>
      <c r="B284" s="46"/>
      <c r="C284" s="47"/>
      <c r="D284" s="48"/>
      <c r="E284" s="47"/>
      <c r="F284" s="47"/>
      <c r="G284" s="46"/>
      <c r="H284" s="46"/>
      <c r="I284" s="46"/>
      <c r="J284" s="46"/>
      <c r="K284" s="46"/>
      <c r="L284" s="46"/>
      <c r="M284" s="46"/>
      <c r="N284" s="46"/>
      <c r="O284" s="46"/>
      <c r="P284" s="46"/>
      <c r="Q284" s="46"/>
      <c r="R284" s="46"/>
      <c r="S284" s="46"/>
      <c r="T284" s="46"/>
      <c r="U284" s="46"/>
      <c r="V284" s="46"/>
      <c r="W284" s="46"/>
      <c r="X284" s="46"/>
      <c r="Y284" s="46"/>
      <c r="Z284" s="46"/>
    </row>
    <row r="285" spans="1:26" ht="15.75" customHeight="1">
      <c r="A285" s="127"/>
      <c r="B285" s="46"/>
      <c r="C285" s="47"/>
      <c r="D285" s="48"/>
      <c r="E285" s="47"/>
      <c r="F285" s="47"/>
      <c r="G285" s="46"/>
      <c r="H285" s="46"/>
      <c r="I285" s="46"/>
      <c r="J285" s="46"/>
      <c r="K285" s="46"/>
      <c r="L285" s="46"/>
      <c r="M285" s="46"/>
      <c r="N285" s="46"/>
      <c r="O285" s="46"/>
      <c r="P285" s="46"/>
      <c r="Q285" s="46"/>
      <c r="R285" s="46"/>
      <c r="S285" s="46"/>
      <c r="T285" s="46"/>
      <c r="U285" s="46"/>
      <c r="V285" s="46"/>
      <c r="W285" s="46"/>
      <c r="X285" s="46"/>
      <c r="Y285" s="46"/>
      <c r="Z285" s="46"/>
    </row>
    <row r="286" spans="1:26" ht="15.75" customHeight="1">
      <c r="A286" s="127"/>
      <c r="B286" s="46"/>
      <c r="C286" s="47"/>
      <c r="D286" s="48"/>
      <c r="E286" s="47"/>
      <c r="F286" s="47"/>
      <c r="G286" s="46"/>
      <c r="H286" s="46"/>
      <c r="I286" s="46"/>
      <c r="J286" s="46"/>
      <c r="K286" s="46"/>
      <c r="L286" s="46"/>
      <c r="M286" s="46"/>
      <c r="N286" s="46"/>
      <c r="O286" s="46"/>
      <c r="P286" s="46"/>
      <c r="Q286" s="46"/>
      <c r="R286" s="46"/>
      <c r="S286" s="46"/>
      <c r="T286" s="46"/>
      <c r="U286" s="46"/>
      <c r="V286" s="46"/>
      <c r="W286" s="46"/>
      <c r="X286" s="46"/>
      <c r="Y286" s="46"/>
      <c r="Z286" s="46"/>
    </row>
    <row r="287" spans="1:26" ht="15.75" customHeight="1">
      <c r="A287" s="127"/>
      <c r="B287" s="46"/>
      <c r="C287" s="47"/>
      <c r="D287" s="48"/>
      <c r="E287" s="47"/>
      <c r="F287" s="47"/>
      <c r="G287" s="46"/>
      <c r="H287" s="46"/>
      <c r="I287" s="46"/>
      <c r="J287" s="46"/>
      <c r="K287" s="46"/>
      <c r="L287" s="46"/>
      <c r="M287" s="46"/>
      <c r="N287" s="46"/>
      <c r="O287" s="46"/>
      <c r="P287" s="46"/>
      <c r="Q287" s="46"/>
      <c r="R287" s="46"/>
      <c r="S287" s="46"/>
      <c r="T287" s="46"/>
      <c r="U287" s="46"/>
      <c r="V287" s="46"/>
      <c r="W287" s="46"/>
      <c r="X287" s="46"/>
      <c r="Y287" s="46"/>
      <c r="Z287" s="46"/>
    </row>
    <row r="288" spans="1:26" ht="15.75" customHeight="1">
      <c r="A288" s="127"/>
      <c r="B288" s="46"/>
      <c r="C288" s="47"/>
      <c r="D288" s="48"/>
      <c r="E288" s="47"/>
      <c r="F288" s="47"/>
      <c r="G288" s="46"/>
      <c r="H288" s="46"/>
      <c r="I288" s="46"/>
      <c r="J288" s="46"/>
      <c r="K288" s="46"/>
      <c r="L288" s="46"/>
      <c r="M288" s="46"/>
      <c r="N288" s="46"/>
      <c r="O288" s="46"/>
      <c r="P288" s="46"/>
      <c r="Q288" s="46"/>
      <c r="R288" s="46"/>
      <c r="S288" s="46"/>
      <c r="T288" s="46"/>
      <c r="U288" s="46"/>
      <c r="V288" s="46"/>
      <c r="W288" s="46"/>
      <c r="X288" s="46"/>
      <c r="Y288" s="46"/>
      <c r="Z288" s="46"/>
    </row>
    <row r="289" spans="1:26" ht="15.75" customHeight="1">
      <c r="A289" s="127"/>
      <c r="B289" s="46"/>
      <c r="C289" s="47"/>
      <c r="D289" s="48"/>
      <c r="E289" s="47"/>
      <c r="F289" s="47"/>
      <c r="G289" s="46"/>
      <c r="H289" s="46"/>
      <c r="I289" s="46"/>
      <c r="J289" s="46"/>
      <c r="K289" s="46"/>
      <c r="L289" s="46"/>
      <c r="M289" s="46"/>
      <c r="N289" s="46"/>
      <c r="O289" s="46"/>
      <c r="P289" s="46"/>
      <c r="Q289" s="46"/>
      <c r="R289" s="46"/>
      <c r="S289" s="46"/>
      <c r="T289" s="46"/>
      <c r="U289" s="46"/>
      <c r="V289" s="46"/>
      <c r="W289" s="46"/>
      <c r="X289" s="46"/>
      <c r="Y289" s="46"/>
      <c r="Z289" s="46"/>
    </row>
    <row r="290" spans="1:26" ht="15.75" customHeight="1">
      <c r="A290" s="127"/>
      <c r="B290" s="46"/>
      <c r="C290" s="47"/>
      <c r="D290" s="48"/>
      <c r="E290" s="47"/>
      <c r="F290" s="47"/>
      <c r="G290" s="46"/>
      <c r="H290" s="46"/>
      <c r="I290" s="46"/>
      <c r="J290" s="46"/>
      <c r="K290" s="46"/>
      <c r="L290" s="46"/>
      <c r="M290" s="46"/>
      <c r="N290" s="46"/>
      <c r="O290" s="46"/>
      <c r="P290" s="46"/>
      <c r="Q290" s="46"/>
      <c r="R290" s="46"/>
      <c r="S290" s="46"/>
      <c r="T290" s="46"/>
      <c r="U290" s="46"/>
      <c r="V290" s="46"/>
      <c r="W290" s="46"/>
      <c r="X290" s="46"/>
      <c r="Y290" s="46"/>
      <c r="Z290" s="46"/>
    </row>
    <row r="291" spans="1:26" ht="15.75" customHeight="1">
      <c r="A291" s="127"/>
      <c r="B291" s="46"/>
      <c r="C291" s="47"/>
      <c r="D291" s="48"/>
      <c r="E291" s="47"/>
      <c r="F291" s="47"/>
      <c r="G291" s="46"/>
      <c r="H291" s="46"/>
      <c r="I291" s="46"/>
      <c r="J291" s="46"/>
      <c r="K291" s="46"/>
      <c r="L291" s="46"/>
      <c r="M291" s="46"/>
      <c r="N291" s="46"/>
      <c r="O291" s="46"/>
      <c r="P291" s="46"/>
      <c r="Q291" s="46"/>
      <c r="R291" s="46"/>
      <c r="S291" s="46"/>
      <c r="T291" s="46"/>
      <c r="U291" s="46"/>
      <c r="V291" s="46"/>
      <c r="W291" s="46"/>
      <c r="X291" s="46"/>
      <c r="Y291" s="46"/>
      <c r="Z291" s="46"/>
    </row>
    <row r="292" spans="1:26" ht="15.75" customHeight="1">
      <c r="A292" s="127"/>
      <c r="B292" s="46"/>
      <c r="C292" s="47"/>
      <c r="D292" s="48"/>
      <c r="E292" s="47"/>
      <c r="F292" s="47"/>
      <c r="G292" s="46"/>
      <c r="H292" s="46"/>
      <c r="I292" s="46"/>
      <c r="J292" s="46"/>
      <c r="K292" s="46"/>
      <c r="L292" s="46"/>
      <c r="M292" s="46"/>
      <c r="N292" s="46"/>
      <c r="O292" s="46"/>
      <c r="P292" s="46"/>
      <c r="Q292" s="46"/>
      <c r="R292" s="46"/>
      <c r="S292" s="46"/>
      <c r="T292" s="46"/>
      <c r="U292" s="46"/>
      <c r="V292" s="46"/>
      <c r="W292" s="46"/>
      <c r="X292" s="46"/>
      <c r="Y292" s="46"/>
      <c r="Z292" s="46"/>
    </row>
    <row r="293" spans="1:26" ht="15.75" customHeight="1">
      <c r="A293" s="127"/>
      <c r="B293" s="46"/>
      <c r="C293" s="47"/>
      <c r="D293" s="48"/>
      <c r="E293" s="47"/>
      <c r="F293" s="47"/>
      <c r="G293" s="46"/>
      <c r="H293" s="46"/>
      <c r="I293" s="46"/>
      <c r="J293" s="46"/>
      <c r="K293" s="46"/>
      <c r="L293" s="46"/>
      <c r="M293" s="46"/>
      <c r="N293" s="46"/>
      <c r="O293" s="46"/>
      <c r="P293" s="46"/>
      <c r="Q293" s="46"/>
      <c r="R293" s="46"/>
      <c r="S293" s="46"/>
      <c r="T293" s="46"/>
      <c r="U293" s="46"/>
      <c r="V293" s="46"/>
      <c r="W293" s="46"/>
      <c r="X293" s="46"/>
      <c r="Y293" s="46"/>
      <c r="Z293" s="46"/>
    </row>
    <row r="294" spans="1:26" ht="15.75" customHeight="1">
      <c r="A294" s="127"/>
      <c r="B294" s="46"/>
      <c r="C294" s="47"/>
      <c r="D294" s="48"/>
      <c r="E294" s="47"/>
      <c r="F294" s="47"/>
      <c r="G294" s="46"/>
      <c r="H294" s="46"/>
      <c r="I294" s="46"/>
      <c r="J294" s="46"/>
      <c r="K294" s="46"/>
      <c r="L294" s="46"/>
      <c r="M294" s="46"/>
      <c r="N294" s="46"/>
      <c r="O294" s="46"/>
      <c r="P294" s="46"/>
      <c r="Q294" s="46"/>
      <c r="R294" s="46"/>
      <c r="S294" s="46"/>
      <c r="T294" s="46"/>
      <c r="U294" s="46"/>
      <c r="V294" s="46"/>
      <c r="W294" s="46"/>
      <c r="X294" s="46"/>
      <c r="Y294" s="46"/>
      <c r="Z294" s="46"/>
    </row>
    <row r="295" spans="1:26" ht="15.75" customHeight="1">
      <c r="A295" s="127"/>
      <c r="B295" s="46"/>
      <c r="C295" s="47"/>
      <c r="D295" s="48"/>
      <c r="E295" s="47"/>
      <c r="F295" s="47"/>
      <c r="G295" s="46"/>
      <c r="H295" s="46"/>
      <c r="I295" s="46"/>
      <c r="J295" s="46"/>
      <c r="K295" s="46"/>
      <c r="L295" s="46"/>
      <c r="M295" s="46"/>
      <c r="N295" s="46"/>
      <c r="O295" s="46"/>
      <c r="P295" s="46"/>
      <c r="Q295" s="46"/>
      <c r="R295" s="46"/>
      <c r="S295" s="46"/>
      <c r="T295" s="46"/>
      <c r="U295" s="46"/>
      <c r="V295" s="46"/>
      <c r="W295" s="46"/>
      <c r="X295" s="46"/>
      <c r="Y295" s="46"/>
      <c r="Z295" s="46"/>
    </row>
    <row r="296" spans="1:26" ht="15.75" customHeight="1">
      <c r="A296" s="127"/>
      <c r="B296" s="46"/>
      <c r="C296" s="47"/>
      <c r="D296" s="48"/>
      <c r="E296" s="47"/>
      <c r="F296" s="47"/>
      <c r="G296" s="46"/>
      <c r="H296" s="46"/>
      <c r="I296" s="46"/>
      <c r="J296" s="46"/>
      <c r="K296" s="46"/>
      <c r="L296" s="46"/>
      <c r="M296" s="46"/>
      <c r="N296" s="46"/>
      <c r="O296" s="46"/>
      <c r="P296" s="46"/>
      <c r="Q296" s="46"/>
      <c r="R296" s="46"/>
      <c r="S296" s="46"/>
      <c r="T296" s="46"/>
      <c r="U296" s="46"/>
      <c r="V296" s="46"/>
      <c r="W296" s="46"/>
      <c r="X296" s="46"/>
      <c r="Y296" s="46"/>
      <c r="Z296" s="46"/>
    </row>
    <row r="297" spans="1:26" ht="15.75" customHeight="1">
      <c r="A297" s="127"/>
      <c r="B297" s="46"/>
      <c r="C297" s="47"/>
      <c r="D297" s="48"/>
      <c r="E297" s="47"/>
      <c r="F297" s="47"/>
      <c r="G297" s="46"/>
      <c r="H297" s="46"/>
      <c r="I297" s="46"/>
      <c r="J297" s="46"/>
      <c r="K297" s="46"/>
      <c r="L297" s="46"/>
      <c r="M297" s="46"/>
      <c r="N297" s="46"/>
      <c r="O297" s="46"/>
      <c r="P297" s="46"/>
      <c r="Q297" s="46"/>
      <c r="R297" s="46"/>
      <c r="S297" s="46"/>
      <c r="T297" s="46"/>
      <c r="U297" s="46"/>
      <c r="V297" s="46"/>
      <c r="W297" s="46"/>
      <c r="X297" s="46"/>
      <c r="Y297" s="46"/>
      <c r="Z297" s="46"/>
    </row>
    <row r="298" spans="1:26" ht="15.75" customHeight="1">
      <c r="A298" s="127"/>
      <c r="B298" s="46"/>
      <c r="C298" s="47"/>
      <c r="D298" s="48"/>
      <c r="E298" s="47"/>
      <c r="F298" s="47"/>
      <c r="G298" s="46"/>
      <c r="H298" s="46"/>
      <c r="I298" s="46"/>
      <c r="J298" s="46"/>
      <c r="K298" s="46"/>
      <c r="L298" s="46"/>
      <c r="M298" s="46"/>
      <c r="N298" s="46"/>
      <c r="O298" s="46"/>
      <c r="P298" s="46"/>
      <c r="Q298" s="46"/>
      <c r="R298" s="46"/>
      <c r="S298" s="46"/>
      <c r="T298" s="46"/>
      <c r="U298" s="46"/>
      <c r="V298" s="46"/>
      <c r="W298" s="46"/>
      <c r="X298" s="46"/>
      <c r="Y298" s="46"/>
      <c r="Z298" s="46"/>
    </row>
    <row r="299" spans="1:26" ht="15.75" customHeight="1">
      <c r="A299" s="127"/>
      <c r="B299" s="46"/>
      <c r="C299" s="47"/>
      <c r="D299" s="48"/>
      <c r="E299" s="47"/>
      <c r="F299" s="47"/>
      <c r="G299" s="46"/>
      <c r="H299" s="46"/>
      <c r="I299" s="46"/>
      <c r="J299" s="46"/>
      <c r="K299" s="46"/>
      <c r="L299" s="46"/>
      <c r="M299" s="46"/>
      <c r="N299" s="46"/>
      <c r="O299" s="46"/>
      <c r="P299" s="46"/>
      <c r="Q299" s="46"/>
      <c r="R299" s="46"/>
      <c r="S299" s="46"/>
      <c r="T299" s="46"/>
      <c r="U299" s="46"/>
      <c r="V299" s="46"/>
      <c r="W299" s="46"/>
      <c r="X299" s="46"/>
      <c r="Y299" s="46"/>
      <c r="Z299" s="46"/>
    </row>
    <row r="300" spans="1:26" ht="15.75" customHeight="1">
      <c r="A300" s="127"/>
      <c r="B300" s="46"/>
      <c r="C300" s="47"/>
      <c r="D300" s="48"/>
      <c r="E300" s="47"/>
      <c r="F300" s="47"/>
      <c r="G300" s="46"/>
      <c r="H300" s="46"/>
      <c r="I300" s="46"/>
      <c r="J300" s="46"/>
      <c r="K300" s="46"/>
      <c r="L300" s="46"/>
      <c r="M300" s="46"/>
      <c r="N300" s="46"/>
      <c r="O300" s="46"/>
      <c r="P300" s="46"/>
      <c r="Q300" s="46"/>
      <c r="R300" s="46"/>
      <c r="S300" s="46"/>
      <c r="T300" s="46"/>
      <c r="U300" s="46"/>
      <c r="V300" s="46"/>
      <c r="W300" s="46"/>
      <c r="X300" s="46"/>
      <c r="Y300" s="46"/>
      <c r="Z300" s="46"/>
    </row>
    <row r="301" spans="1:26" ht="15.75" customHeight="1">
      <c r="A301" s="127"/>
      <c r="B301" s="46"/>
      <c r="C301" s="47"/>
      <c r="D301" s="48"/>
      <c r="E301" s="47"/>
      <c r="F301" s="47"/>
      <c r="G301" s="46"/>
      <c r="H301" s="46"/>
      <c r="I301" s="46"/>
      <c r="J301" s="46"/>
      <c r="K301" s="46"/>
      <c r="L301" s="46"/>
      <c r="M301" s="46"/>
      <c r="N301" s="46"/>
      <c r="O301" s="46"/>
      <c r="P301" s="46"/>
      <c r="Q301" s="46"/>
      <c r="R301" s="46"/>
      <c r="S301" s="46"/>
      <c r="T301" s="46"/>
      <c r="U301" s="46"/>
      <c r="V301" s="46"/>
      <c r="W301" s="46"/>
      <c r="X301" s="46"/>
      <c r="Y301" s="46"/>
      <c r="Z301" s="46"/>
    </row>
    <row r="302" spans="1:26" ht="15.75" customHeight="1">
      <c r="A302" s="127"/>
      <c r="B302" s="46"/>
      <c r="C302" s="47"/>
      <c r="D302" s="48"/>
      <c r="E302" s="47"/>
      <c r="F302" s="47"/>
      <c r="G302" s="46"/>
      <c r="H302" s="46"/>
      <c r="I302" s="46"/>
      <c r="J302" s="46"/>
      <c r="K302" s="46"/>
      <c r="L302" s="46"/>
      <c r="M302" s="46"/>
      <c r="N302" s="46"/>
      <c r="O302" s="46"/>
      <c r="P302" s="46"/>
      <c r="Q302" s="46"/>
      <c r="R302" s="46"/>
      <c r="S302" s="46"/>
      <c r="T302" s="46"/>
      <c r="U302" s="46"/>
      <c r="V302" s="46"/>
      <c r="W302" s="46"/>
      <c r="X302" s="46"/>
      <c r="Y302" s="46"/>
      <c r="Z302" s="46"/>
    </row>
    <row r="303" spans="1:26" ht="15.75" customHeight="1">
      <c r="A303" s="127"/>
      <c r="B303" s="46"/>
      <c r="C303" s="47"/>
      <c r="D303" s="48"/>
      <c r="E303" s="47"/>
      <c r="F303" s="47"/>
      <c r="G303" s="46"/>
      <c r="H303" s="46"/>
      <c r="I303" s="46"/>
      <c r="J303" s="46"/>
      <c r="K303" s="46"/>
      <c r="L303" s="46"/>
      <c r="M303" s="46"/>
      <c r="N303" s="46"/>
      <c r="O303" s="46"/>
      <c r="P303" s="46"/>
      <c r="Q303" s="46"/>
      <c r="R303" s="46"/>
      <c r="S303" s="46"/>
      <c r="T303" s="46"/>
      <c r="U303" s="46"/>
      <c r="V303" s="46"/>
      <c r="W303" s="46"/>
      <c r="X303" s="46"/>
      <c r="Y303" s="46"/>
      <c r="Z303" s="46"/>
    </row>
    <row r="304" spans="1:26" ht="15.75" customHeight="1">
      <c r="A304" s="127"/>
      <c r="B304" s="46"/>
      <c r="C304" s="47"/>
      <c r="D304" s="48"/>
      <c r="E304" s="47"/>
      <c r="F304" s="47"/>
      <c r="G304" s="46"/>
      <c r="H304" s="46"/>
      <c r="I304" s="46"/>
      <c r="J304" s="46"/>
      <c r="K304" s="46"/>
      <c r="L304" s="46"/>
      <c r="M304" s="46"/>
      <c r="N304" s="46"/>
      <c r="O304" s="46"/>
      <c r="P304" s="46"/>
      <c r="Q304" s="46"/>
      <c r="R304" s="46"/>
      <c r="S304" s="46"/>
      <c r="T304" s="46"/>
      <c r="U304" s="46"/>
      <c r="V304" s="46"/>
      <c r="W304" s="46"/>
      <c r="X304" s="46"/>
      <c r="Y304" s="46"/>
      <c r="Z304" s="46"/>
    </row>
    <row r="305" spans="1:26" ht="15.75" customHeight="1">
      <c r="A305" s="127"/>
      <c r="B305" s="46"/>
      <c r="C305" s="47"/>
      <c r="D305" s="48"/>
      <c r="E305" s="47"/>
      <c r="F305" s="47"/>
      <c r="G305" s="46"/>
      <c r="H305" s="46"/>
      <c r="I305" s="46"/>
      <c r="J305" s="46"/>
      <c r="K305" s="46"/>
      <c r="L305" s="46"/>
      <c r="M305" s="46"/>
      <c r="N305" s="46"/>
      <c r="O305" s="46"/>
      <c r="P305" s="46"/>
      <c r="Q305" s="46"/>
      <c r="R305" s="46"/>
      <c r="S305" s="46"/>
      <c r="T305" s="46"/>
      <c r="U305" s="46"/>
      <c r="V305" s="46"/>
      <c r="W305" s="46"/>
      <c r="X305" s="46"/>
      <c r="Y305" s="46"/>
      <c r="Z305" s="46"/>
    </row>
    <row r="306" spans="1:26" ht="15.75" customHeight="1">
      <c r="A306" s="127"/>
      <c r="B306" s="46"/>
      <c r="C306" s="47"/>
      <c r="D306" s="48"/>
      <c r="E306" s="47"/>
      <c r="F306" s="47"/>
      <c r="G306" s="46"/>
      <c r="H306" s="46"/>
      <c r="I306" s="46"/>
      <c r="J306" s="46"/>
      <c r="K306" s="46"/>
      <c r="L306" s="46"/>
      <c r="M306" s="46"/>
      <c r="N306" s="46"/>
      <c r="O306" s="46"/>
      <c r="P306" s="46"/>
      <c r="Q306" s="46"/>
      <c r="R306" s="46"/>
      <c r="S306" s="46"/>
      <c r="T306" s="46"/>
      <c r="U306" s="46"/>
      <c r="V306" s="46"/>
      <c r="W306" s="46"/>
      <c r="X306" s="46"/>
      <c r="Y306" s="46"/>
      <c r="Z306" s="46"/>
    </row>
    <row r="307" spans="1:26" ht="15.75" customHeight="1">
      <c r="A307" s="127"/>
      <c r="B307" s="46"/>
      <c r="C307" s="47"/>
      <c r="D307" s="48"/>
      <c r="E307" s="47"/>
      <c r="F307" s="47"/>
      <c r="G307" s="46"/>
      <c r="H307" s="46"/>
      <c r="I307" s="46"/>
      <c r="J307" s="46"/>
      <c r="K307" s="46"/>
      <c r="L307" s="46"/>
      <c r="M307" s="46"/>
      <c r="N307" s="46"/>
      <c r="O307" s="46"/>
      <c r="P307" s="46"/>
      <c r="Q307" s="46"/>
      <c r="R307" s="46"/>
      <c r="S307" s="46"/>
      <c r="T307" s="46"/>
      <c r="U307" s="46"/>
      <c r="V307" s="46"/>
      <c r="W307" s="46"/>
      <c r="X307" s="46"/>
      <c r="Y307" s="46"/>
      <c r="Z307" s="46"/>
    </row>
    <row r="308" spans="1:26" ht="15.75" customHeight="1">
      <c r="A308" s="127"/>
      <c r="B308" s="46"/>
      <c r="C308" s="47"/>
      <c r="D308" s="48"/>
      <c r="E308" s="47"/>
      <c r="F308" s="47"/>
      <c r="G308" s="46"/>
      <c r="H308" s="46"/>
      <c r="I308" s="46"/>
      <c r="J308" s="46"/>
      <c r="K308" s="46"/>
      <c r="L308" s="46"/>
      <c r="M308" s="46"/>
      <c r="N308" s="46"/>
      <c r="O308" s="46"/>
      <c r="P308" s="46"/>
      <c r="Q308" s="46"/>
      <c r="R308" s="46"/>
      <c r="S308" s="46"/>
      <c r="T308" s="46"/>
      <c r="U308" s="46"/>
      <c r="V308" s="46"/>
      <c r="W308" s="46"/>
      <c r="X308" s="46"/>
      <c r="Y308" s="46"/>
      <c r="Z308" s="46"/>
    </row>
    <row r="309" spans="1:26" ht="15.75" customHeight="1">
      <c r="A309" s="127"/>
      <c r="B309" s="46"/>
      <c r="C309" s="47"/>
      <c r="D309" s="48"/>
      <c r="E309" s="47"/>
      <c r="F309" s="47"/>
      <c r="G309" s="46"/>
      <c r="H309" s="46"/>
      <c r="I309" s="46"/>
      <c r="J309" s="46"/>
      <c r="K309" s="46"/>
      <c r="L309" s="46"/>
      <c r="M309" s="46"/>
      <c r="N309" s="46"/>
      <c r="O309" s="46"/>
      <c r="P309" s="46"/>
      <c r="Q309" s="46"/>
      <c r="R309" s="46"/>
      <c r="S309" s="46"/>
      <c r="T309" s="46"/>
      <c r="U309" s="46"/>
      <c r="V309" s="46"/>
      <c r="W309" s="46"/>
      <c r="X309" s="46"/>
      <c r="Y309" s="46"/>
      <c r="Z309" s="46"/>
    </row>
    <row r="310" spans="1:26" ht="15.75" customHeight="1">
      <c r="A310" s="127"/>
      <c r="B310" s="46"/>
      <c r="C310" s="47"/>
      <c r="D310" s="48"/>
      <c r="E310" s="47"/>
      <c r="F310" s="47"/>
      <c r="G310" s="46"/>
      <c r="H310" s="46"/>
      <c r="I310" s="46"/>
      <c r="J310" s="46"/>
      <c r="K310" s="46"/>
      <c r="L310" s="46"/>
      <c r="M310" s="46"/>
      <c r="N310" s="46"/>
      <c r="O310" s="46"/>
      <c r="P310" s="46"/>
      <c r="Q310" s="46"/>
      <c r="R310" s="46"/>
      <c r="S310" s="46"/>
      <c r="T310" s="46"/>
      <c r="U310" s="46"/>
      <c r="V310" s="46"/>
      <c r="W310" s="46"/>
      <c r="X310" s="46"/>
      <c r="Y310" s="46"/>
      <c r="Z310" s="46"/>
    </row>
    <row r="311" spans="1:26" ht="15.75" customHeight="1">
      <c r="A311" s="127"/>
      <c r="B311" s="46"/>
      <c r="C311" s="47"/>
      <c r="D311" s="48"/>
      <c r="E311" s="47"/>
      <c r="F311" s="47"/>
      <c r="G311" s="46"/>
      <c r="H311" s="46"/>
      <c r="I311" s="46"/>
      <c r="J311" s="46"/>
      <c r="K311" s="46"/>
      <c r="L311" s="46"/>
      <c r="M311" s="46"/>
      <c r="N311" s="46"/>
      <c r="O311" s="46"/>
      <c r="P311" s="46"/>
      <c r="Q311" s="46"/>
      <c r="R311" s="46"/>
      <c r="S311" s="46"/>
      <c r="T311" s="46"/>
      <c r="U311" s="46"/>
      <c r="V311" s="46"/>
      <c r="W311" s="46"/>
      <c r="X311" s="46"/>
      <c r="Y311" s="46"/>
      <c r="Z311" s="46"/>
    </row>
    <row r="312" spans="1:26" ht="15.75" customHeight="1">
      <c r="A312" s="127"/>
      <c r="B312" s="46"/>
      <c r="C312" s="47"/>
      <c r="D312" s="48"/>
      <c r="E312" s="47"/>
      <c r="F312" s="47"/>
      <c r="G312" s="46"/>
      <c r="H312" s="46"/>
      <c r="I312" s="46"/>
      <c r="J312" s="46"/>
      <c r="K312" s="46"/>
      <c r="L312" s="46"/>
      <c r="M312" s="46"/>
      <c r="N312" s="46"/>
      <c r="O312" s="46"/>
      <c r="P312" s="46"/>
      <c r="Q312" s="46"/>
      <c r="R312" s="46"/>
      <c r="S312" s="46"/>
      <c r="T312" s="46"/>
      <c r="U312" s="46"/>
      <c r="V312" s="46"/>
      <c r="W312" s="46"/>
      <c r="X312" s="46"/>
      <c r="Y312" s="46"/>
      <c r="Z312" s="46"/>
    </row>
    <row r="313" spans="1:26" ht="15.75" customHeight="1">
      <c r="A313" s="127"/>
      <c r="B313" s="46"/>
      <c r="C313" s="47"/>
      <c r="D313" s="48"/>
      <c r="E313" s="47"/>
      <c r="F313" s="47"/>
      <c r="G313" s="46"/>
      <c r="H313" s="46"/>
      <c r="I313" s="46"/>
      <c r="J313" s="46"/>
      <c r="K313" s="46"/>
      <c r="L313" s="46"/>
      <c r="M313" s="46"/>
      <c r="N313" s="46"/>
      <c r="O313" s="46"/>
      <c r="P313" s="46"/>
      <c r="Q313" s="46"/>
      <c r="R313" s="46"/>
      <c r="S313" s="46"/>
      <c r="T313" s="46"/>
      <c r="U313" s="46"/>
      <c r="V313" s="46"/>
      <c r="W313" s="46"/>
      <c r="X313" s="46"/>
      <c r="Y313" s="46"/>
      <c r="Z313" s="46"/>
    </row>
    <row r="314" spans="1:26" ht="15.75" customHeight="1">
      <c r="A314" s="127"/>
      <c r="B314" s="46"/>
      <c r="C314" s="47"/>
      <c r="D314" s="48"/>
      <c r="E314" s="47"/>
      <c r="F314" s="47"/>
      <c r="G314" s="46"/>
      <c r="H314" s="46"/>
      <c r="I314" s="46"/>
      <c r="J314" s="46"/>
      <c r="K314" s="46"/>
      <c r="L314" s="46"/>
      <c r="M314" s="46"/>
      <c r="N314" s="46"/>
      <c r="O314" s="46"/>
      <c r="P314" s="46"/>
      <c r="Q314" s="46"/>
      <c r="R314" s="46"/>
      <c r="S314" s="46"/>
      <c r="T314" s="46"/>
      <c r="U314" s="46"/>
      <c r="V314" s="46"/>
      <c r="W314" s="46"/>
      <c r="X314" s="46"/>
      <c r="Y314" s="46"/>
      <c r="Z314" s="46"/>
    </row>
    <row r="315" spans="1:26" ht="15.75" customHeight="1">
      <c r="A315" s="127"/>
      <c r="B315" s="46"/>
      <c r="C315" s="47"/>
      <c r="D315" s="48"/>
      <c r="E315" s="47"/>
      <c r="F315" s="47"/>
      <c r="G315" s="46"/>
      <c r="H315" s="46"/>
      <c r="I315" s="46"/>
      <c r="J315" s="46"/>
      <c r="K315" s="46"/>
      <c r="L315" s="46"/>
      <c r="M315" s="46"/>
      <c r="N315" s="46"/>
      <c r="O315" s="46"/>
      <c r="P315" s="46"/>
      <c r="Q315" s="46"/>
      <c r="R315" s="46"/>
      <c r="S315" s="46"/>
      <c r="T315" s="46"/>
      <c r="U315" s="46"/>
      <c r="V315" s="46"/>
      <c r="W315" s="46"/>
      <c r="X315" s="46"/>
      <c r="Y315" s="46"/>
      <c r="Z315" s="46"/>
    </row>
    <row r="316" spans="1:26" ht="15.75" customHeight="1">
      <c r="A316" s="127"/>
      <c r="B316" s="46"/>
      <c r="C316" s="47"/>
      <c r="D316" s="48"/>
      <c r="E316" s="47"/>
      <c r="F316" s="47"/>
      <c r="G316" s="46"/>
      <c r="H316" s="46"/>
      <c r="I316" s="46"/>
      <c r="J316" s="46"/>
      <c r="K316" s="46"/>
      <c r="L316" s="46"/>
      <c r="M316" s="46"/>
      <c r="N316" s="46"/>
      <c r="O316" s="46"/>
      <c r="P316" s="46"/>
      <c r="Q316" s="46"/>
      <c r="R316" s="46"/>
      <c r="S316" s="46"/>
      <c r="T316" s="46"/>
      <c r="U316" s="46"/>
      <c r="V316" s="46"/>
      <c r="W316" s="46"/>
      <c r="X316" s="46"/>
      <c r="Y316" s="46"/>
      <c r="Z316" s="46"/>
    </row>
    <row r="317" spans="1:26" ht="15.75" customHeight="1">
      <c r="A317" s="127"/>
      <c r="B317" s="46"/>
      <c r="C317" s="47"/>
      <c r="D317" s="48"/>
      <c r="E317" s="47"/>
      <c r="F317" s="47"/>
      <c r="G317" s="46"/>
      <c r="H317" s="46"/>
      <c r="I317" s="46"/>
      <c r="J317" s="46"/>
      <c r="K317" s="46"/>
      <c r="L317" s="46"/>
      <c r="M317" s="46"/>
      <c r="N317" s="46"/>
      <c r="O317" s="46"/>
      <c r="P317" s="46"/>
      <c r="Q317" s="46"/>
      <c r="R317" s="46"/>
      <c r="S317" s="46"/>
      <c r="T317" s="46"/>
      <c r="U317" s="46"/>
      <c r="V317" s="46"/>
      <c r="W317" s="46"/>
      <c r="X317" s="46"/>
      <c r="Y317" s="46"/>
      <c r="Z317" s="46"/>
    </row>
    <row r="318" spans="1:26" ht="15.75" customHeight="1">
      <c r="A318" s="127"/>
      <c r="B318" s="46"/>
      <c r="C318" s="47"/>
      <c r="D318" s="48"/>
      <c r="E318" s="47"/>
      <c r="F318" s="47"/>
      <c r="G318" s="46"/>
      <c r="H318" s="46"/>
      <c r="I318" s="46"/>
      <c r="J318" s="46"/>
      <c r="K318" s="46"/>
      <c r="L318" s="46"/>
      <c r="M318" s="46"/>
      <c r="N318" s="46"/>
      <c r="O318" s="46"/>
      <c r="P318" s="46"/>
      <c r="Q318" s="46"/>
      <c r="R318" s="46"/>
      <c r="S318" s="46"/>
      <c r="T318" s="46"/>
      <c r="U318" s="46"/>
      <c r="V318" s="46"/>
      <c r="W318" s="46"/>
      <c r="X318" s="46"/>
      <c r="Y318" s="46"/>
      <c r="Z318" s="46"/>
    </row>
    <row r="319" spans="1:26" ht="15.75" customHeight="1">
      <c r="A319" s="127"/>
      <c r="B319" s="46"/>
      <c r="C319" s="47"/>
      <c r="D319" s="48"/>
      <c r="E319" s="47"/>
      <c r="F319" s="47"/>
      <c r="G319" s="46"/>
      <c r="H319" s="46"/>
      <c r="I319" s="46"/>
      <c r="J319" s="46"/>
      <c r="K319" s="46"/>
      <c r="L319" s="46"/>
      <c r="M319" s="46"/>
      <c r="N319" s="46"/>
      <c r="O319" s="46"/>
      <c r="P319" s="46"/>
      <c r="Q319" s="46"/>
      <c r="R319" s="46"/>
      <c r="S319" s="46"/>
      <c r="T319" s="46"/>
      <c r="U319" s="46"/>
      <c r="V319" s="46"/>
      <c r="W319" s="46"/>
      <c r="X319" s="46"/>
      <c r="Y319" s="46"/>
      <c r="Z319" s="46"/>
    </row>
    <row r="320" spans="1:26" ht="15.75" customHeight="1">
      <c r="A320" s="127"/>
      <c r="B320" s="46"/>
      <c r="C320" s="47"/>
      <c r="D320" s="48"/>
      <c r="E320" s="47"/>
      <c r="F320" s="47"/>
      <c r="G320" s="46"/>
      <c r="H320" s="46"/>
      <c r="I320" s="46"/>
      <c r="J320" s="46"/>
      <c r="K320" s="46"/>
      <c r="L320" s="46"/>
      <c r="M320" s="46"/>
      <c r="N320" s="46"/>
      <c r="O320" s="46"/>
      <c r="P320" s="46"/>
      <c r="Q320" s="46"/>
      <c r="R320" s="46"/>
      <c r="S320" s="46"/>
      <c r="T320" s="46"/>
      <c r="U320" s="46"/>
      <c r="V320" s="46"/>
      <c r="W320" s="46"/>
      <c r="X320" s="46"/>
      <c r="Y320" s="46"/>
      <c r="Z320" s="46"/>
    </row>
    <row r="321" spans="1:26" ht="15.75" customHeight="1">
      <c r="A321" s="127"/>
      <c r="B321" s="46"/>
      <c r="C321" s="47"/>
      <c r="D321" s="48"/>
      <c r="E321" s="47"/>
      <c r="F321" s="47"/>
      <c r="G321" s="46"/>
      <c r="H321" s="46"/>
      <c r="I321" s="46"/>
      <c r="J321" s="46"/>
      <c r="K321" s="46"/>
      <c r="L321" s="46"/>
      <c r="M321" s="46"/>
      <c r="N321" s="46"/>
      <c r="O321" s="46"/>
      <c r="P321" s="46"/>
      <c r="Q321" s="46"/>
      <c r="R321" s="46"/>
      <c r="S321" s="46"/>
      <c r="T321" s="46"/>
      <c r="U321" s="46"/>
      <c r="V321" s="46"/>
      <c r="W321" s="46"/>
      <c r="X321" s="46"/>
      <c r="Y321" s="46"/>
      <c r="Z321" s="46"/>
    </row>
    <row r="322" spans="1:26" ht="15.75" customHeight="1">
      <c r="A322" s="127"/>
      <c r="B322" s="46"/>
      <c r="C322" s="47"/>
      <c r="D322" s="48"/>
      <c r="E322" s="47"/>
      <c r="F322" s="47"/>
      <c r="G322" s="46"/>
      <c r="H322" s="46"/>
      <c r="I322" s="46"/>
      <c r="J322" s="46"/>
      <c r="K322" s="46"/>
      <c r="L322" s="46"/>
      <c r="M322" s="46"/>
      <c r="N322" s="46"/>
      <c r="O322" s="46"/>
      <c r="P322" s="46"/>
      <c r="Q322" s="46"/>
      <c r="R322" s="46"/>
      <c r="S322" s="46"/>
      <c r="T322" s="46"/>
      <c r="U322" s="46"/>
      <c r="V322" s="46"/>
      <c r="W322" s="46"/>
      <c r="X322" s="46"/>
      <c r="Y322" s="46"/>
      <c r="Z322" s="46"/>
    </row>
    <row r="323" spans="1:26" ht="15.75" customHeight="1"/>
    <row r="324" spans="1:26" ht="15.75" customHeight="1"/>
    <row r="325" spans="1:26" ht="15.75" customHeight="1"/>
    <row r="326" spans="1:26" ht="15.75" customHeight="1"/>
    <row r="327" spans="1:26" ht="15.75" customHeight="1"/>
    <row r="328" spans="1:26" ht="15.75" customHeight="1"/>
    <row r="329" spans="1:26" ht="15.75" customHeight="1"/>
    <row r="330" spans="1:26" ht="15.75" customHeight="1"/>
    <row r="331" spans="1:26" ht="15.75" customHeight="1"/>
    <row r="332" spans="1:26" ht="15.75" customHeight="1"/>
    <row r="333" spans="1:26" ht="15.75" customHeight="1"/>
    <row r="334" spans="1:26" ht="15.75" customHeight="1"/>
    <row r="335" spans="1:26" ht="15.75" customHeight="1"/>
    <row r="336" spans="1:2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999"/>
  <sheetViews>
    <sheetView workbookViewId="0">
      <pane ySplit="7" topLeftCell="A51" activePane="bottomLeft" state="frozen"/>
      <selection pane="bottomLeft" activeCell="A72" sqref="A72"/>
    </sheetView>
  </sheetViews>
  <sheetFormatPr defaultColWidth="12.5703125" defaultRowHeight="15" customHeight="1"/>
  <cols>
    <col min="1" max="1" width="35.28515625" customWidth="1"/>
    <col min="2" max="2" width="34.5703125" customWidth="1"/>
    <col min="3" max="3" width="8.28515625" customWidth="1"/>
    <col min="4" max="5" width="9.140625" customWidth="1"/>
    <col min="6" max="6" width="25.28515625" customWidth="1"/>
    <col min="9" max="13" width="8" customWidth="1"/>
    <col min="14" max="14" width="24.140625" customWidth="1"/>
    <col min="16" max="16" width="16.28515625" customWidth="1"/>
  </cols>
  <sheetData>
    <row r="1" spans="1:29" ht="18.75">
      <c r="A1" s="803" t="s">
        <v>282</v>
      </c>
      <c r="B1" s="804"/>
      <c r="C1" s="804"/>
      <c r="D1" s="128"/>
      <c r="E1" s="128"/>
      <c r="F1" s="129" t="s">
        <v>126</v>
      </c>
      <c r="G1" s="128"/>
      <c r="H1" s="128"/>
      <c r="I1" s="130"/>
      <c r="J1" s="130" t="str">
        <f>HYPERLINK("https://my.usfirst.org/VMS/Login.aspx","Volunteer Management System Link")</f>
        <v>Volunteer Management System Link</v>
      </c>
      <c r="K1" s="128"/>
      <c r="L1" s="128"/>
      <c r="M1" s="128"/>
      <c r="N1" s="131"/>
      <c r="O1" s="131"/>
      <c r="P1" s="131"/>
      <c r="Q1" s="131"/>
      <c r="R1" s="131"/>
      <c r="S1" s="131"/>
      <c r="T1" s="131"/>
      <c r="U1" s="131"/>
      <c r="V1" s="131"/>
      <c r="W1" s="131"/>
      <c r="X1" s="131"/>
      <c r="Y1" s="131"/>
      <c r="Z1" s="131"/>
      <c r="AA1" s="131"/>
      <c r="AB1" s="131"/>
      <c r="AC1" s="131"/>
    </row>
    <row r="2" spans="1:29" ht="12.75">
      <c r="A2" s="132" t="s">
        <v>282</v>
      </c>
      <c r="B2" s="131" t="s">
        <v>283</v>
      </c>
      <c r="C2" s="128"/>
      <c r="D2" s="128"/>
      <c r="E2" s="128"/>
      <c r="F2" s="131"/>
      <c r="G2" s="128"/>
      <c r="H2" s="128"/>
      <c r="I2" s="128"/>
      <c r="J2" s="128"/>
      <c r="K2" s="128"/>
      <c r="L2" s="128"/>
      <c r="M2" s="128"/>
      <c r="N2" s="131"/>
      <c r="O2" s="131"/>
      <c r="P2" s="131"/>
      <c r="Q2" s="131"/>
      <c r="R2" s="131"/>
      <c r="S2" s="131"/>
      <c r="T2" s="131"/>
      <c r="U2" s="131"/>
      <c r="V2" s="131"/>
      <c r="W2" s="131"/>
      <c r="X2" s="131"/>
      <c r="Y2" s="131"/>
      <c r="Z2" s="131"/>
      <c r="AA2" s="131"/>
      <c r="AB2" s="131"/>
      <c r="AC2" s="131"/>
    </row>
    <row r="3" spans="1:29" ht="51">
      <c r="A3" s="133" t="s">
        <v>284</v>
      </c>
      <c r="B3" s="134" t="s">
        <v>285</v>
      </c>
      <c r="C3" s="134" t="s">
        <v>286</v>
      </c>
      <c r="D3" s="134"/>
      <c r="E3" s="134"/>
      <c r="F3" s="133" t="s">
        <v>287</v>
      </c>
      <c r="G3" s="134" t="s">
        <v>288</v>
      </c>
      <c r="H3" s="134" t="s">
        <v>289</v>
      </c>
      <c r="I3" s="134" t="s">
        <v>290</v>
      </c>
      <c r="J3" s="134" t="s">
        <v>291</v>
      </c>
      <c r="K3" s="134" t="s">
        <v>292</v>
      </c>
      <c r="L3" s="134" t="s">
        <v>293</v>
      </c>
      <c r="M3" s="134" t="s">
        <v>294</v>
      </c>
      <c r="N3" s="134" t="s">
        <v>295</v>
      </c>
      <c r="O3" s="134" t="s">
        <v>296</v>
      </c>
      <c r="P3" s="134" t="s">
        <v>297</v>
      </c>
      <c r="Q3" s="131"/>
      <c r="R3" s="131"/>
      <c r="S3" s="131"/>
      <c r="T3" s="131"/>
      <c r="U3" s="131"/>
      <c r="V3" s="131"/>
      <c r="W3" s="131"/>
      <c r="X3" s="131"/>
      <c r="Y3" s="131"/>
      <c r="Z3" s="131"/>
      <c r="AA3" s="131"/>
      <c r="AB3" s="131"/>
      <c r="AC3" s="131"/>
    </row>
    <row r="4" spans="1:29" ht="12.75" hidden="1">
      <c r="A4" s="135"/>
      <c r="B4" s="136"/>
      <c r="C4" s="128"/>
      <c r="D4" s="128"/>
      <c r="E4" s="128"/>
      <c r="F4" s="137"/>
      <c r="G4" s="128"/>
      <c r="H4" s="128"/>
      <c r="I4" s="128"/>
      <c r="J4" s="128"/>
      <c r="K4" s="128"/>
      <c r="L4" s="128"/>
      <c r="M4" s="128"/>
      <c r="N4" s="131"/>
      <c r="O4" s="131"/>
      <c r="P4" s="131"/>
      <c r="Q4" s="131"/>
      <c r="R4" s="131"/>
      <c r="S4" s="131"/>
      <c r="T4" s="131"/>
      <c r="U4" s="131"/>
      <c r="V4" s="131"/>
      <c r="W4" s="131"/>
      <c r="X4" s="131"/>
      <c r="Y4" s="131"/>
      <c r="Z4" s="131"/>
      <c r="AA4" s="131"/>
      <c r="AB4" s="131"/>
      <c r="AC4" s="131"/>
    </row>
    <row r="5" spans="1:29" ht="12.75" hidden="1">
      <c r="A5" s="135"/>
      <c r="B5" s="136"/>
      <c r="C5" s="128"/>
      <c r="D5" s="128"/>
      <c r="E5" s="128"/>
      <c r="F5" s="137"/>
      <c r="G5" s="128"/>
      <c r="H5" s="128"/>
      <c r="I5" s="128"/>
      <c r="J5" s="128"/>
      <c r="K5" s="128"/>
      <c r="L5" s="128"/>
      <c r="M5" s="128"/>
      <c r="N5" s="131"/>
      <c r="O5" s="131"/>
      <c r="P5" s="131"/>
      <c r="Q5" s="131"/>
      <c r="R5" s="131"/>
      <c r="S5" s="131"/>
      <c r="T5" s="131"/>
      <c r="U5" s="131"/>
      <c r="V5" s="131"/>
      <c r="W5" s="131"/>
      <c r="X5" s="131"/>
      <c r="Y5" s="131"/>
      <c r="Z5" s="131"/>
      <c r="AA5" s="131"/>
      <c r="AB5" s="131"/>
      <c r="AC5" s="131"/>
    </row>
    <row r="6" spans="1:29">
      <c r="A6" s="138" t="s">
        <v>298</v>
      </c>
      <c r="B6" s="139" t="s">
        <v>285</v>
      </c>
      <c r="C6" s="128"/>
      <c r="D6" s="128"/>
      <c r="E6" s="128"/>
      <c r="F6" s="137"/>
      <c r="G6" s="128"/>
      <c r="H6" s="128"/>
      <c r="I6" s="128"/>
      <c r="J6" s="128"/>
      <c r="K6" s="128"/>
      <c r="L6" s="128"/>
      <c r="M6" s="128"/>
      <c r="N6" s="131"/>
      <c r="O6" s="131"/>
      <c r="P6" s="131"/>
      <c r="Q6" s="131"/>
      <c r="R6" s="131"/>
      <c r="S6" s="131"/>
      <c r="T6" s="131"/>
      <c r="U6" s="131"/>
      <c r="V6" s="131"/>
      <c r="W6" s="131"/>
      <c r="X6" s="131"/>
      <c r="Y6" s="131"/>
      <c r="Z6" s="131"/>
      <c r="AA6" s="131"/>
      <c r="AB6" s="131"/>
      <c r="AC6" s="131"/>
    </row>
    <row r="7" spans="1:29" ht="12.75">
      <c r="A7" s="774" t="s">
        <v>105</v>
      </c>
      <c r="B7" s="140">
        <v>21</v>
      </c>
      <c r="C7" s="141" t="s">
        <v>299</v>
      </c>
      <c r="D7" s="128"/>
      <c r="E7" s="128"/>
      <c r="F7" s="142" t="str">
        <f ca="1">IFERROR(__xludf.DUMMYFUNCTION("importrange(""https://docs.google.com/spreadsheets/..."",""2024 Volunteers!I29:I55"")"),"#REF!")</f>
        <v>#REF!</v>
      </c>
      <c r="G7" s="128"/>
      <c r="H7" s="128" t="s">
        <v>170</v>
      </c>
      <c r="I7" s="128">
        <v>1</v>
      </c>
      <c r="J7" s="128">
        <v>1</v>
      </c>
      <c r="K7" s="128">
        <v>1</v>
      </c>
      <c r="L7" s="128">
        <v>1</v>
      </c>
      <c r="M7" s="128">
        <v>1</v>
      </c>
      <c r="N7" s="131" t="s">
        <v>170</v>
      </c>
      <c r="O7" s="143" t="s">
        <v>170</v>
      </c>
      <c r="P7" s="131"/>
      <c r="Q7" s="131"/>
      <c r="R7" s="131"/>
      <c r="S7" s="131"/>
      <c r="T7" s="131"/>
      <c r="U7" s="131"/>
      <c r="V7" s="131"/>
      <c r="W7" s="131"/>
      <c r="X7" s="131"/>
      <c r="Y7" s="131"/>
      <c r="Z7" s="131"/>
      <c r="AA7" s="131"/>
      <c r="AB7" s="131"/>
      <c r="AC7" s="131"/>
    </row>
    <row r="8" spans="1:29" ht="12.75">
      <c r="A8" s="775" t="s">
        <v>300</v>
      </c>
      <c r="B8" s="771">
        <v>21</v>
      </c>
      <c r="C8" s="141" t="s">
        <v>299</v>
      </c>
      <c r="D8" s="128"/>
      <c r="E8" s="128"/>
      <c r="F8" s="142"/>
      <c r="G8" s="128"/>
      <c r="H8" s="128"/>
      <c r="I8" s="128"/>
      <c r="J8" s="128"/>
      <c r="K8" s="128"/>
      <c r="L8" s="128"/>
      <c r="M8" s="128"/>
      <c r="N8" s="131"/>
      <c r="O8" s="143"/>
      <c r="P8" s="131"/>
      <c r="Q8" s="131"/>
      <c r="R8" s="131"/>
      <c r="S8" s="131"/>
      <c r="T8" s="131"/>
      <c r="U8" s="131"/>
      <c r="V8" s="131"/>
      <c r="W8" s="131"/>
      <c r="X8" s="131"/>
      <c r="Y8" s="131"/>
      <c r="Z8" s="131"/>
      <c r="AA8" s="131"/>
      <c r="AB8" s="131"/>
      <c r="AC8" s="131"/>
    </row>
    <row r="9" spans="1:29" ht="25.5">
      <c r="A9" s="776" t="s">
        <v>1564</v>
      </c>
      <c r="B9" s="771" t="s">
        <v>302</v>
      </c>
      <c r="C9" s="141" t="s">
        <v>299</v>
      </c>
      <c r="D9" s="128"/>
      <c r="E9" s="128"/>
      <c r="F9" s="142"/>
      <c r="G9" s="128"/>
      <c r="H9" s="128" t="s">
        <v>303</v>
      </c>
      <c r="I9" s="128"/>
      <c r="J9" s="128">
        <v>1</v>
      </c>
      <c r="K9" s="128">
        <v>1</v>
      </c>
      <c r="L9" s="128">
        <v>1</v>
      </c>
      <c r="M9" s="128">
        <v>1</v>
      </c>
      <c r="N9" s="145"/>
      <c r="O9" s="3"/>
      <c r="P9" s="131"/>
      <c r="Q9" s="131"/>
      <c r="R9" s="131"/>
      <c r="S9" s="131"/>
      <c r="T9" s="131"/>
      <c r="U9" s="131"/>
      <c r="V9" s="131"/>
      <c r="W9" s="131"/>
      <c r="X9" s="131"/>
      <c r="Y9" s="131"/>
      <c r="Z9" s="131"/>
      <c r="AA9" s="131"/>
      <c r="AB9" s="131"/>
      <c r="AC9" s="131"/>
    </row>
    <row r="10" spans="1:29" ht="25.5">
      <c r="A10" s="776" t="s">
        <v>1565</v>
      </c>
      <c r="B10" s="771" t="s">
        <v>302</v>
      </c>
      <c r="C10" s="141" t="s">
        <v>299</v>
      </c>
      <c r="D10" s="128"/>
      <c r="E10" s="128"/>
      <c r="F10" s="142"/>
      <c r="G10" s="128"/>
      <c r="H10" s="128" t="s">
        <v>303</v>
      </c>
      <c r="I10" s="128"/>
      <c r="J10" s="128">
        <v>1</v>
      </c>
      <c r="K10" s="128">
        <v>1</v>
      </c>
      <c r="L10" s="128">
        <v>1</v>
      </c>
      <c r="M10" s="128">
        <v>1</v>
      </c>
      <c r="N10" s="145"/>
      <c r="O10" s="3"/>
      <c r="P10" s="131"/>
      <c r="Q10" s="131"/>
      <c r="R10" s="131"/>
      <c r="S10" s="131"/>
      <c r="T10" s="131"/>
      <c r="U10" s="131"/>
      <c r="V10" s="131"/>
      <c r="W10" s="131"/>
      <c r="X10" s="131"/>
      <c r="Y10" s="131"/>
      <c r="Z10" s="131"/>
      <c r="AA10" s="131"/>
      <c r="AB10" s="131"/>
      <c r="AC10" s="131"/>
    </row>
    <row r="11" spans="1:29" ht="12.75">
      <c r="A11" s="777" t="s">
        <v>1547</v>
      </c>
      <c r="B11" s="772" t="s">
        <v>304</v>
      </c>
      <c r="C11" s="141" t="s">
        <v>299</v>
      </c>
      <c r="D11" s="128"/>
      <c r="E11" s="128"/>
      <c r="F11" s="142"/>
      <c r="G11" s="128" t="s">
        <v>170</v>
      </c>
      <c r="H11" s="128" t="s">
        <v>303</v>
      </c>
      <c r="I11" s="128"/>
      <c r="J11" s="128"/>
      <c r="K11" s="128">
        <v>1</v>
      </c>
      <c r="L11" s="128">
        <v>1</v>
      </c>
      <c r="M11" s="128">
        <v>1</v>
      </c>
      <c r="N11" s="145"/>
      <c r="O11" s="3"/>
      <c r="P11" s="131"/>
      <c r="Q11" s="131"/>
      <c r="R11" s="131"/>
      <c r="S11" s="131"/>
      <c r="T11" s="131"/>
      <c r="U11" s="131"/>
      <c r="V11" s="131"/>
      <c r="W11" s="131"/>
      <c r="X11" s="131"/>
      <c r="Y11" s="131"/>
      <c r="Z11" s="131"/>
      <c r="AA11" s="131"/>
      <c r="AB11" s="131"/>
      <c r="AC11" s="131"/>
    </row>
    <row r="12" spans="1:29" ht="12.75">
      <c r="A12" s="776" t="s">
        <v>1548</v>
      </c>
      <c r="B12" s="772" t="s">
        <v>304</v>
      </c>
      <c r="C12" s="141" t="s">
        <v>299</v>
      </c>
      <c r="D12" s="128">
        <v>1</v>
      </c>
      <c r="E12" s="128"/>
      <c r="F12" s="142"/>
      <c r="G12" s="128"/>
      <c r="H12" s="128" t="s">
        <v>303</v>
      </c>
      <c r="I12" s="128"/>
      <c r="J12" s="128">
        <v>1</v>
      </c>
      <c r="K12" s="128">
        <v>1</v>
      </c>
      <c r="L12" s="128">
        <v>1</v>
      </c>
      <c r="M12" s="128">
        <v>1</v>
      </c>
      <c r="N12" s="145"/>
      <c r="O12" s="3"/>
      <c r="P12" s="131"/>
      <c r="Q12" s="131"/>
      <c r="R12" s="131"/>
      <c r="S12" s="131"/>
      <c r="T12" s="131"/>
      <c r="U12" s="131"/>
      <c r="V12" s="131"/>
      <c r="W12" s="131"/>
      <c r="X12" s="131"/>
      <c r="Y12" s="131"/>
      <c r="Z12" s="131"/>
      <c r="AA12" s="131"/>
      <c r="AB12" s="131"/>
      <c r="AC12" s="131"/>
    </row>
    <row r="13" spans="1:29" ht="12.75">
      <c r="A13" s="778" t="s">
        <v>1546</v>
      </c>
      <c r="B13" s="771">
        <v>23</v>
      </c>
      <c r="C13" s="141" t="s">
        <v>299</v>
      </c>
      <c r="D13" s="128"/>
      <c r="E13" s="128"/>
      <c r="F13" s="142"/>
      <c r="G13" s="128"/>
      <c r="H13" s="128" t="s">
        <v>303</v>
      </c>
      <c r="I13" s="128"/>
      <c r="J13" s="128">
        <v>1</v>
      </c>
      <c r="K13" s="128">
        <v>1</v>
      </c>
      <c r="L13" s="128">
        <v>1</v>
      </c>
      <c r="M13" s="128">
        <v>1</v>
      </c>
      <c r="N13" s="145"/>
      <c r="O13" s="3"/>
      <c r="P13" s="131"/>
      <c r="Q13" s="131"/>
      <c r="R13" s="131"/>
      <c r="S13" s="131"/>
      <c r="T13" s="131"/>
      <c r="U13" s="131"/>
      <c r="V13" s="131"/>
      <c r="W13" s="131"/>
      <c r="X13" s="131"/>
      <c r="Y13" s="131"/>
      <c r="Z13" s="131"/>
      <c r="AA13" s="131"/>
      <c r="AB13" s="131"/>
      <c r="AC13" s="131"/>
    </row>
    <row r="14" spans="1:29" ht="12.75">
      <c r="A14" s="776" t="s">
        <v>1549</v>
      </c>
      <c r="B14" s="772" t="s">
        <v>304</v>
      </c>
      <c r="C14" s="141" t="s">
        <v>299</v>
      </c>
      <c r="D14" s="128"/>
      <c r="E14" s="128"/>
      <c r="F14" s="142"/>
      <c r="G14" s="128"/>
      <c r="H14" s="128" t="s">
        <v>303</v>
      </c>
      <c r="I14" s="128"/>
      <c r="J14" s="128">
        <v>1</v>
      </c>
      <c r="K14" s="128">
        <v>1</v>
      </c>
      <c r="L14" s="128">
        <v>1</v>
      </c>
      <c r="M14" s="128">
        <v>1</v>
      </c>
      <c r="N14" s="145"/>
      <c r="O14" s="145"/>
      <c r="P14" s="131"/>
      <c r="Q14" s="131"/>
      <c r="R14" s="131"/>
      <c r="S14" s="131"/>
      <c r="T14" s="131"/>
      <c r="U14" s="131"/>
      <c r="V14" s="131"/>
      <c r="W14" s="131"/>
      <c r="X14" s="131"/>
      <c r="Y14" s="131"/>
      <c r="Z14" s="131"/>
      <c r="AA14" s="131"/>
      <c r="AB14" s="131"/>
      <c r="AC14" s="131"/>
    </row>
    <row r="15" spans="1:29" ht="12.75">
      <c r="A15" s="776" t="s">
        <v>1550</v>
      </c>
      <c r="B15" s="772" t="s">
        <v>304</v>
      </c>
      <c r="C15" s="141" t="s">
        <v>299</v>
      </c>
      <c r="D15" s="128">
        <v>1</v>
      </c>
      <c r="E15" s="128"/>
      <c r="F15" s="142"/>
      <c r="G15" s="128"/>
      <c r="H15" s="128" t="s">
        <v>303</v>
      </c>
      <c r="I15" s="128"/>
      <c r="J15" s="128"/>
      <c r="K15" s="128">
        <v>1</v>
      </c>
      <c r="L15" s="128">
        <v>1</v>
      </c>
      <c r="M15" s="128">
        <v>1</v>
      </c>
      <c r="N15" s="145"/>
      <c r="O15" s="3"/>
      <c r="P15" s="131"/>
      <c r="Q15" s="131"/>
      <c r="R15" s="131"/>
      <c r="S15" s="131"/>
      <c r="T15" s="131"/>
      <c r="U15" s="131"/>
      <c r="V15" s="131"/>
      <c r="W15" s="131"/>
      <c r="X15" s="131"/>
      <c r="Y15" s="131"/>
      <c r="Z15" s="131"/>
      <c r="AA15" s="131"/>
      <c r="AB15" s="131"/>
      <c r="AC15" s="131"/>
    </row>
    <row r="16" spans="1:29" ht="12.75">
      <c r="A16" s="776" t="s">
        <v>1551</v>
      </c>
      <c r="B16" s="772" t="s">
        <v>304</v>
      </c>
      <c r="C16" s="141" t="s">
        <v>299</v>
      </c>
      <c r="D16" s="128"/>
      <c r="E16" s="128"/>
      <c r="F16" s="142"/>
      <c r="G16" s="145" t="s">
        <v>170</v>
      </c>
      <c r="H16" s="128" t="s">
        <v>303</v>
      </c>
      <c r="I16" s="128"/>
      <c r="J16" s="128"/>
      <c r="K16" s="128">
        <v>1</v>
      </c>
      <c r="L16" s="128">
        <v>1</v>
      </c>
      <c r="M16" s="128">
        <v>1</v>
      </c>
      <c r="N16" s="145"/>
      <c r="O16" s="3"/>
      <c r="P16" s="131"/>
      <c r="Q16" s="131"/>
      <c r="R16" s="131"/>
      <c r="S16" s="131"/>
      <c r="T16" s="131"/>
      <c r="U16" s="131"/>
      <c r="V16" s="131"/>
      <c r="W16" s="131"/>
      <c r="X16" s="131"/>
      <c r="Y16" s="131"/>
      <c r="Z16" s="131"/>
      <c r="AA16" s="131"/>
      <c r="AB16" s="131"/>
      <c r="AC16" s="131"/>
    </row>
    <row r="17" spans="1:29" ht="12.75">
      <c r="A17" s="776" t="s">
        <v>1552</v>
      </c>
      <c r="B17" s="772" t="s">
        <v>304</v>
      </c>
      <c r="C17" s="141"/>
      <c r="D17" s="128" t="s">
        <v>170</v>
      </c>
      <c r="E17" s="128"/>
      <c r="F17" s="142"/>
      <c r="G17" s="128" t="s">
        <v>170</v>
      </c>
      <c r="H17" s="128" t="s">
        <v>303</v>
      </c>
      <c r="I17" s="128"/>
      <c r="J17" s="128"/>
      <c r="K17" s="128">
        <v>1</v>
      </c>
      <c r="L17" s="128">
        <v>1</v>
      </c>
      <c r="M17" s="128">
        <v>1</v>
      </c>
      <c r="N17" s="145"/>
      <c r="O17" s="3"/>
      <c r="P17" s="131"/>
      <c r="Q17" s="131"/>
      <c r="R17" s="131"/>
      <c r="S17" s="131"/>
      <c r="T17" s="131"/>
      <c r="U17" s="131"/>
      <c r="V17" s="131"/>
      <c r="W17" s="131"/>
      <c r="X17" s="131"/>
      <c r="Y17" s="131"/>
      <c r="Z17" s="131"/>
      <c r="AA17" s="131"/>
      <c r="AB17" s="131"/>
      <c r="AC17" s="131"/>
    </row>
    <row r="18" spans="1:29" ht="12.75">
      <c r="A18" s="776" t="s">
        <v>1553</v>
      </c>
      <c r="B18" s="772" t="s">
        <v>304</v>
      </c>
      <c r="C18" s="141"/>
      <c r="D18" s="128"/>
      <c r="E18" s="128"/>
      <c r="F18" s="142"/>
      <c r="G18" s="128" t="s">
        <v>170</v>
      </c>
      <c r="H18" s="128" t="s">
        <v>303</v>
      </c>
      <c r="I18" s="128"/>
      <c r="J18" s="128"/>
      <c r="K18" s="128"/>
      <c r="L18" s="128">
        <v>1</v>
      </c>
      <c r="M18" s="128">
        <v>1</v>
      </c>
      <c r="N18" s="145"/>
      <c r="O18" s="145"/>
      <c r="P18" s="131"/>
      <c r="Q18" s="131"/>
      <c r="R18" s="131"/>
      <c r="S18" s="131"/>
      <c r="T18" s="131"/>
      <c r="U18" s="131"/>
      <c r="V18" s="131"/>
      <c r="W18" s="131"/>
      <c r="X18" s="131"/>
      <c r="Y18" s="131"/>
      <c r="Z18" s="131"/>
      <c r="AA18" s="131"/>
      <c r="AB18" s="131"/>
      <c r="AC18" s="131"/>
    </row>
    <row r="19" spans="1:29" ht="12.75">
      <c r="A19" s="776" t="s">
        <v>1571</v>
      </c>
      <c r="B19" s="772" t="s">
        <v>1572</v>
      </c>
      <c r="C19" s="141"/>
      <c r="D19" s="128"/>
      <c r="E19" s="128"/>
      <c r="F19" s="142"/>
      <c r="G19" s="128"/>
      <c r="H19" s="128"/>
      <c r="I19" s="128"/>
      <c r="J19" s="128"/>
      <c r="K19" s="128"/>
      <c r="L19" s="128"/>
      <c r="M19" s="128"/>
      <c r="N19" s="145"/>
      <c r="O19" s="145"/>
      <c r="P19" s="131"/>
      <c r="Q19" s="131"/>
      <c r="R19" s="131"/>
      <c r="S19" s="131"/>
      <c r="T19" s="131"/>
      <c r="U19" s="131"/>
      <c r="V19" s="131"/>
      <c r="W19" s="131"/>
      <c r="X19" s="131"/>
      <c r="Y19" s="131"/>
      <c r="Z19" s="131"/>
      <c r="AA19" s="131"/>
      <c r="AB19" s="131"/>
      <c r="AC19" s="131"/>
    </row>
    <row r="20" spans="1:29" ht="12.75">
      <c r="A20" s="776" t="s">
        <v>1573</v>
      </c>
      <c r="B20" s="772" t="s">
        <v>1572</v>
      </c>
      <c r="C20" s="141"/>
      <c r="D20" s="128"/>
      <c r="E20" s="128"/>
      <c r="F20" s="142"/>
      <c r="G20" s="128"/>
      <c r="H20" s="128"/>
      <c r="I20" s="128"/>
      <c r="J20" s="128"/>
      <c r="K20" s="128"/>
      <c r="L20" s="128"/>
      <c r="M20" s="128"/>
      <c r="N20" s="145"/>
      <c r="O20" s="145"/>
      <c r="P20" s="131"/>
      <c r="Q20" s="131"/>
      <c r="R20" s="131"/>
      <c r="S20" s="131"/>
      <c r="T20" s="131"/>
      <c r="U20" s="131"/>
      <c r="V20" s="131"/>
      <c r="W20" s="131"/>
      <c r="X20" s="131"/>
      <c r="Y20" s="131"/>
      <c r="Z20" s="131"/>
      <c r="AA20" s="131"/>
      <c r="AB20" s="131"/>
      <c r="AC20" s="131"/>
    </row>
    <row r="21" spans="1:29" ht="12.75">
      <c r="A21" s="776" t="s">
        <v>1574</v>
      </c>
      <c r="B21" s="772" t="s">
        <v>1572</v>
      </c>
      <c r="C21" s="141"/>
      <c r="D21" s="128"/>
      <c r="E21" s="128"/>
      <c r="F21" s="142"/>
      <c r="G21" s="128"/>
      <c r="H21" s="128"/>
      <c r="I21" s="128"/>
      <c r="J21" s="128"/>
      <c r="K21" s="128"/>
      <c r="L21" s="128"/>
      <c r="M21" s="128"/>
      <c r="N21" s="145"/>
      <c r="O21" s="145"/>
      <c r="P21" s="131"/>
      <c r="Q21" s="131"/>
      <c r="R21" s="131"/>
      <c r="S21" s="131"/>
      <c r="T21" s="131"/>
      <c r="U21" s="131"/>
      <c r="V21" s="131"/>
      <c r="W21" s="131"/>
      <c r="X21" s="131"/>
      <c r="Y21" s="131"/>
      <c r="Z21" s="131"/>
      <c r="AA21" s="131"/>
      <c r="AB21" s="131"/>
      <c r="AC21" s="131"/>
    </row>
    <row r="22" spans="1:29" ht="12.75">
      <c r="A22" s="776" t="s">
        <v>1575</v>
      </c>
      <c r="B22" s="772" t="s">
        <v>1572</v>
      </c>
      <c r="C22" s="141"/>
      <c r="D22" s="128"/>
      <c r="E22" s="128"/>
      <c r="F22" s="142"/>
      <c r="G22" s="128"/>
      <c r="H22" s="128"/>
      <c r="I22" s="128"/>
      <c r="J22" s="128"/>
      <c r="K22" s="128"/>
      <c r="L22" s="128"/>
      <c r="M22" s="128"/>
      <c r="N22" s="145"/>
      <c r="O22" s="145"/>
      <c r="P22" s="131"/>
      <c r="Q22" s="131"/>
      <c r="R22" s="131"/>
      <c r="S22" s="131"/>
      <c r="T22" s="131"/>
      <c r="U22" s="131"/>
      <c r="V22" s="131"/>
      <c r="W22" s="131"/>
      <c r="X22" s="131"/>
      <c r="Y22" s="131"/>
      <c r="Z22" s="131"/>
      <c r="AA22" s="131"/>
      <c r="AB22" s="131"/>
      <c r="AC22" s="131"/>
    </row>
    <row r="23" spans="1:29" ht="12.75">
      <c r="A23" s="776" t="s">
        <v>1576</v>
      </c>
      <c r="B23" s="772" t="s">
        <v>1572</v>
      </c>
      <c r="C23" s="141"/>
      <c r="D23" s="128"/>
      <c r="E23" s="128"/>
      <c r="F23" s="142"/>
      <c r="G23" s="128"/>
      <c r="H23" s="128"/>
      <c r="I23" s="128"/>
      <c r="J23" s="128"/>
      <c r="K23" s="128"/>
      <c r="L23" s="128"/>
      <c r="M23" s="128"/>
      <c r="N23" s="145"/>
      <c r="O23" s="145"/>
      <c r="P23" s="131"/>
      <c r="Q23" s="131"/>
      <c r="R23" s="131"/>
      <c r="S23" s="131"/>
      <c r="T23" s="131"/>
      <c r="U23" s="131"/>
      <c r="V23" s="131"/>
      <c r="W23" s="131"/>
      <c r="X23" s="131"/>
      <c r="Y23" s="131"/>
      <c r="Z23" s="131"/>
      <c r="AA23" s="131"/>
      <c r="AB23" s="131"/>
      <c r="AC23" s="131"/>
    </row>
    <row r="24" spans="1:29" ht="15.75" customHeight="1">
      <c r="A24" s="776" t="s">
        <v>1554</v>
      </c>
      <c r="B24" s="771">
        <v>21</v>
      </c>
      <c r="C24" s="141" t="s">
        <v>299</v>
      </c>
      <c r="D24" s="128"/>
      <c r="E24" s="128"/>
      <c r="F24" s="142"/>
      <c r="G24" s="128"/>
      <c r="H24" s="128" t="s">
        <v>303</v>
      </c>
      <c r="I24" s="128"/>
      <c r="J24" s="128">
        <v>1</v>
      </c>
      <c r="K24" s="128">
        <v>1</v>
      </c>
      <c r="L24" s="128">
        <v>1</v>
      </c>
      <c r="M24" s="128">
        <v>1</v>
      </c>
      <c r="N24" s="145"/>
      <c r="O24" s="3"/>
      <c r="P24" s="131"/>
      <c r="Q24" s="131"/>
      <c r="R24" s="131"/>
      <c r="S24" s="131"/>
      <c r="T24" s="131"/>
      <c r="U24" s="131"/>
      <c r="V24" s="131"/>
      <c r="W24" s="131"/>
      <c r="X24" s="131"/>
      <c r="Y24" s="131"/>
      <c r="Z24" s="131"/>
      <c r="AA24" s="131"/>
      <c r="AB24" s="131"/>
      <c r="AC24" s="131"/>
    </row>
    <row r="25" spans="1:29" ht="15.75" customHeight="1">
      <c r="A25" s="776" t="s">
        <v>1569</v>
      </c>
      <c r="B25" s="771">
        <v>18</v>
      </c>
      <c r="C25" s="141"/>
      <c r="D25" s="128"/>
      <c r="E25" s="128"/>
      <c r="F25" s="142"/>
      <c r="G25" s="128"/>
      <c r="H25" s="128"/>
      <c r="I25" s="128"/>
      <c r="J25" s="128"/>
      <c r="K25" s="128"/>
      <c r="L25" s="128"/>
      <c r="M25" s="128"/>
      <c r="N25" s="145"/>
      <c r="O25" s="3"/>
      <c r="P25" s="131"/>
      <c r="Q25" s="131"/>
      <c r="R25" s="131"/>
      <c r="S25" s="131"/>
      <c r="T25" s="131"/>
      <c r="U25" s="131"/>
      <c r="V25" s="131"/>
      <c r="W25" s="131"/>
      <c r="X25" s="131"/>
      <c r="Y25" s="131"/>
      <c r="Z25" s="131"/>
      <c r="AA25" s="131"/>
      <c r="AB25" s="131"/>
      <c r="AC25" s="131"/>
    </row>
    <row r="26" spans="1:29" ht="15.75" customHeight="1">
      <c r="A26" s="776" t="s">
        <v>1555</v>
      </c>
      <c r="B26" s="772" t="s">
        <v>304</v>
      </c>
      <c r="C26" s="141" t="s">
        <v>170</v>
      </c>
      <c r="D26" s="128"/>
      <c r="E26" s="128"/>
      <c r="F26" s="142"/>
      <c r="G26" s="128"/>
      <c r="H26" s="128" t="s">
        <v>303</v>
      </c>
      <c r="I26" s="128"/>
      <c r="J26" s="128">
        <v>1</v>
      </c>
      <c r="K26" s="128">
        <v>1</v>
      </c>
      <c r="L26" s="128">
        <v>1</v>
      </c>
      <c r="M26" s="128">
        <v>1</v>
      </c>
      <c r="N26" s="145"/>
      <c r="O26" s="3"/>
      <c r="P26" s="131"/>
      <c r="Q26" s="131"/>
      <c r="R26" s="131"/>
      <c r="S26" s="131"/>
      <c r="T26" s="131"/>
      <c r="U26" s="131"/>
      <c r="V26" s="131"/>
      <c r="W26" s="131"/>
      <c r="X26" s="131"/>
      <c r="Y26" s="131"/>
      <c r="Z26" s="131"/>
      <c r="AA26" s="131"/>
      <c r="AB26" s="131"/>
      <c r="AC26" s="131"/>
    </row>
    <row r="27" spans="1:29" ht="15.75" customHeight="1">
      <c r="A27" s="776" t="s">
        <v>1555</v>
      </c>
      <c r="B27" s="772" t="s">
        <v>304</v>
      </c>
      <c r="C27" s="141" t="s">
        <v>299</v>
      </c>
      <c r="D27" s="128"/>
      <c r="E27" s="128"/>
      <c r="F27" s="142"/>
      <c r="G27" s="128"/>
      <c r="H27" s="128" t="s">
        <v>303</v>
      </c>
      <c r="I27" s="128"/>
      <c r="J27" s="128">
        <v>1</v>
      </c>
      <c r="K27" s="128">
        <v>1</v>
      </c>
      <c r="L27" s="128">
        <v>1</v>
      </c>
      <c r="M27" s="128">
        <v>1</v>
      </c>
      <c r="N27" s="145"/>
      <c r="O27" s="3"/>
      <c r="P27" s="131"/>
      <c r="Q27" s="131"/>
      <c r="R27" s="131"/>
      <c r="S27" s="131"/>
      <c r="T27" s="131"/>
      <c r="U27" s="131"/>
      <c r="V27" s="131"/>
      <c r="W27" s="131"/>
      <c r="X27" s="131"/>
      <c r="Y27" s="131"/>
      <c r="Z27" s="131"/>
      <c r="AA27" s="131"/>
      <c r="AB27" s="131"/>
      <c r="AC27" s="131"/>
    </row>
    <row r="28" spans="1:29" ht="15.75" customHeight="1">
      <c r="A28" s="778" t="s">
        <v>1556</v>
      </c>
      <c r="B28" s="771">
        <v>23</v>
      </c>
      <c r="C28" s="141" t="s">
        <v>299</v>
      </c>
      <c r="D28" s="128" t="s">
        <v>170</v>
      </c>
      <c r="E28" s="128"/>
      <c r="F28" s="142"/>
      <c r="G28" s="128"/>
      <c r="H28" s="128" t="s">
        <v>303</v>
      </c>
      <c r="I28" s="128"/>
      <c r="J28" s="128">
        <v>1</v>
      </c>
      <c r="K28" s="128">
        <v>1</v>
      </c>
      <c r="L28" s="128">
        <v>1</v>
      </c>
      <c r="M28" s="128">
        <v>1</v>
      </c>
      <c r="N28" s="145"/>
      <c r="O28" s="3"/>
      <c r="P28" s="131"/>
      <c r="Q28" s="131"/>
      <c r="R28" s="131"/>
      <c r="S28" s="131"/>
      <c r="T28" s="131"/>
      <c r="U28" s="131"/>
      <c r="V28" s="131"/>
      <c r="W28" s="131"/>
      <c r="X28" s="131"/>
      <c r="Y28" s="131"/>
      <c r="Z28" s="131"/>
      <c r="AA28" s="131"/>
      <c r="AB28" s="131"/>
      <c r="AC28" s="131"/>
    </row>
    <row r="29" spans="1:29" ht="15.75" customHeight="1">
      <c r="A29" s="776" t="s">
        <v>1557</v>
      </c>
      <c r="B29" s="772" t="s">
        <v>304</v>
      </c>
      <c r="C29" s="141" t="s">
        <v>299</v>
      </c>
      <c r="D29" s="128"/>
      <c r="E29" s="128"/>
      <c r="F29" s="142"/>
      <c r="G29" s="128"/>
      <c r="H29" s="128" t="s">
        <v>303</v>
      </c>
      <c r="I29" s="128"/>
      <c r="J29" s="128"/>
      <c r="K29" s="128"/>
      <c r="L29" s="128">
        <v>1</v>
      </c>
      <c r="M29" s="128">
        <v>1</v>
      </c>
      <c r="N29" s="145"/>
      <c r="O29" s="3"/>
      <c r="P29" s="131"/>
      <c r="Q29" s="131"/>
      <c r="R29" s="131"/>
      <c r="S29" s="131"/>
      <c r="T29" s="131"/>
      <c r="U29" s="131"/>
      <c r="V29" s="131"/>
      <c r="W29" s="131"/>
      <c r="X29" s="131"/>
      <c r="Y29" s="131"/>
      <c r="Z29" s="131"/>
      <c r="AA29" s="131"/>
      <c r="AB29" s="131"/>
      <c r="AC29" s="131"/>
    </row>
    <row r="30" spans="1:29" ht="15.75" customHeight="1">
      <c r="A30" s="776" t="s">
        <v>1558</v>
      </c>
      <c r="B30" s="772" t="s">
        <v>304</v>
      </c>
      <c r="C30" s="141" t="s">
        <v>299</v>
      </c>
      <c r="D30" s="128"/>
      <c r="E30" s="128"/>
      <c r="F30" s="142"/>
      <c r="G30" s="147"/>
      <c r="H30" s="147" t="s">
        <v>303</v>
      </c>
      <c r="I30" s="128"/>
      <c r="J30" s="128"/>
      <c r="K30" s="128">
        <v>1</v>
      </c>
      <c r="L30" s="128">
        <v>1</v>
      </c>
      <c r="M30" s="128">
        <v>1</v>
      </c>
      <c r="N30" s="145"/>
      <c r="O30" s="3"/>
      <c r="P30" s="131"/>
      <c r="Q30" s="131"/>
      <c r="R30" s="131"/>
      <c r="S30" s="131"/>
      <c r="T30" s="131"/>
      <c r="U30" s="131"/>
      <c r="V30" s="131"/>
      <c r="W30" s="131"/>
      <c r="X30" s="131"/>
      <c r="Y30" s="131"/>
      <c r="Z30" s="131"/>
      <c r="AA30" s="131"/>
      <c r="AB30" s="131"/>
      <c r="AC30" s="131"/>
    </row>
    <row r="31" spans="1:29" ht="15.75" customHeight="1">
      <c r="A31" s="776" t="s">
        <v>306</v>
      </c>
      <c r="B31" s="772" t="s">
        <v>304</v>
      </c>
      <c r="C31" s="141" t="s">
        <v>299</v>
      </c>
      <c r="D31" s="128"/>
      <c r="E31" s="128"/>
      <c r="F31" s="142"/>
      <c r="H31" s="147" t="s">
        <v>303</v>
      </c>
      <c r="I31" s="128"/>
      <c r="J31" s="128"/>
      <c r="K31" s="128">
        <v>1</v>
      </c>
      <c r="L31" s="128">
        <v>1</v>
      </c>
      <c r="M31" s="128">
        <v>1</v>
      </c>
      <c r="N31" s="145"/>
      <c r="O31" s="3"/>
      <c r="P31" s="131"/>
      <c r="Q31" s="131"/>
      <c r="R31" s="131"/>
      <c r="S31" s="131"/>
      <c r="T31" s="131"/>
      <c r="U31" s="131"/>
      <c r="V31" s="131"/>
      <c r="W31" s="131"/>
      <c r="X31" s="131"/>
      <c r="Y31" s="131"/>
      <c r="Z31" s="131"/>
      <c r="AA31" s="131"/>
      <c r="AB31" s="131"/>
      <c r="AC31" s="131"/>
    </row>
    <row r="32" spans="1:29" ht="15.75" customHeight="1">
      <c r="A32" s="776" t="s">
        <v>307</v>
      </c>
      <c r="B32" s="772" t="s">
        <v>304</v>
      </c>
      <c r="C32" s="141" t="s">
        <v>299</v>
      </c>
      <c r="D32" s="128" t="s">
        <v>170</v>
      </c>
      <c r="E32" s="128"/>
      <c r="F32" s="142"/>
      <c r="G32" s="128"/>
      <c r="H32" s="128"/>
      <c r="I32" s="128"/>
      <c r="J32" s="128"/>
      <c r="K32" s="128"/>
      <c r="L32" s="128"/>
      <c r="M32" s="128"/>
      <c r="N32" s="131"/>
      <c r="O32" s="131"/>
      <c r="P32" s="131"/>
      <c r="Q32" s="131"/>
      <c r="R32" s="131"/>
      <c r="S32" s="131"/>
      <c r="T32" s="131"/>
      <c r="U32" s="131"/>
      <c r="V32" s="131"/>
      <c r="W32" s="131"/>
      <c r="X32" s="131"/>
      <c r="Y32" s="131"/>
      <c r="Z32" s="131"/>
      <c r="AA32" s="131"/>
      <c r="AB32" s="131"/>
      <c r="AC32" s="131"/>
    </row>
    <row r="33" spans="1:29" ht="15.75" customHeight="1">
      <c r="A33" s="776" t="s">
        <v>308</v>
      </c>
      <c r="B33" s="771">
        <v>21</v>
      </c>
      <c r="C33" s="141"/>
      <c r="D33" s="128"/>
      <c r="E33" s="128"/>
      <c r="F33" s="142"/>
      <c r="G33" s="128"/>
      <c r="H33" s="128" t="s">
        <v>303</v>
      </c>
      <c r="I33" s="128"/>
      <c r="J33" s="128"/>
      <c r="K33" s="128">
        <v>1</v>
      </c>
      <c r="L33" s="128">
        <v>1</v>
      </c>
      <c r="M33" s="128">
        <v>1</v>
      </c>
      <c r="N33" s="145"/>
      <c r="O33" s="3"/>
      <c r="P33" s="131"/>
      <c r="Q33" s="131"/>
      <c r="R33" s="131"/>
      <c r="S33" s="131"/>
      <c r="T33" s="131"/>
      <c r="U33" s="131"/>
      <c r="V33" s="131"/>
      <c r="W33" s="131"/>
      <c r="X33" s="131"/>
      <c r="Y33" s="131"/>
      <c r="Z33" s="131"/>
      <c r="AA33" s="131"/>
      <c r="AB33" s="131"/>
      <c r="AC33" s="131"/>
    </row>
    <row r="34" spans="1:29" ht="15.75" customHeight="1">
      <c r="A34" s="778" t="s">
        <v>1559</v>
      </c>
      <c r="B34" s="771">
        <v>21</v>
      </c>
      <c r="C34" s="141" t="s">
        <v>299</v>
      </c>
      <c r="D34" s="128" t="s">
        <v>170</v>
      </c>
      <c r="E34" s="128"/>
      <c r="F34" s="142"/>
      <c r="G34" s="148"/>
      <c r="H34" s="128"/>
      <c r="I34" s="128"/>
      <c r="J34" s="128"/>
      <c r="K34" s="128"/>
      <c r="L34" s="128"/>
      <c r="M34" s="128"/>
      <c r="N34" s="131"/>
      <c r="O34" s="143"/>
      <c r="P34" s="131"/>
      <c r="Q34" s="131"/>
      <c r="R34" s="131"/>
      <c r="S34" s="131"/>
      <c r="T34" s="131"/>
      <c r="U34" s="131"/>
      <c r="V34" s="131"/>
      <c r="W34" s="131"/>
      <c r="X34" s="131"/>
      <c r="Y34" s="131"/>
      <c r="Z34" s="131"/>
      <c r="AA34" s="131"/>
      <c r="AB34" s="131"/>
      <c r="AC34" s="131"/>
    </row>
    <row r="35" spans="1:29" ht="15.75" customHeight="1">
      <c r="A35" s="776" t="s">
        <v>1560</v>
      </c>
      <c r="B35" s="780" t="s">
        <v>304</v>
      </c>
      <c r="C35" s="141" t="s">
        <v>299</v>
      </c>
      <c r="D35" s="128">
        <v>1</v>
      </c>
      <c r="E35" s="128"/>
      <c r="F35" s="131"/>
      <c r="G35" s="128"/>
      <c r="H35" s="128" t="s">
        <v>303</v>
      </c>
      <c r="I35" s="128"/>
      <c r="J35" s="128"/>
      <c r="K35" s="128"/>
      <c r="L35" s="128">
        <v>1</v>
      </c>
      <c r="M35" s="128">
        <v>1</v>
      </c>
      <c r="N35" s="145"/>
      <c r="O35" s="3"/>
      <c r="P35" s="131"/>
      <c r="Q35" s="131"/>
      <c r="R35" s="131"/>
      <c r="S35" s="131"/>
      <c r="T35" s="131"/>
      <c r="U35" s="131"/>
      <c r="V35" s="131"/>
      <c r="W35" s="131"/>
      <c r="X35" s="131"/>
      <c r="Y35" s="131"/>
      <c r="Z35" s="131"/>
      <c r="AA35" s="131"/>
      <c r="AB35" s="131"/>
      <c r="AC35" s="131"/>
    </row>
    <row r="36" spans="1:29" ht="15.75" customHeight="1">
      <c r="A36" s="776" t="s">
        <v>309</v>
      </c>
      <c r="B36" s="780" t="s">
        <v>304</v>
      </c>
      <c r="C36" s="141"/>
      <c r="D36" s="128"/>
      <c r="E36" s="128"/>
      <c r="F36" s="131"/>
      <c r="G36" s="128"/>
      <c r="H36" s="128" t="s">
        <v>303</v>
      </c>
      <c r="I36" s="128"/>
      <c r="J36" s="128"/>
      <c r="K36" s="128">
        <v>1</v>
      </c>
      <c r="L36" s="128">
        <v>1</v>
      </c>
      <c r="M36" s="128">
        <v>1</v>
      </c>
      <c r="N36" s="145"/>
      <c r="O36" s="3"/>
      <c r="P36" s="131"/>
      <c r="Q36" s="131"/>
      <c r="R36" s="131"/>
      <c r="S36" s="131"/>
      <c r="T36" s="131"/>
      <c r="U36" s="131"/>
      <c r="V36" s="131"/>
      <c r="W36" s="131"/>
      <c r="X36" s="131"/>
      <c r="Y36" s="131"/>
      <c r="Z36" s="131"/>
      <c r="AA36" s="131"/>
      <c r="AB36" s="131"/>
      <c r="AC36" s="131"/>
    </row>
    <row r="37" spans="1:29" ht="15.75" customHeight="1">
      <c r="A37" s="776" t="s">
        <v>1567</v>
      </c>
      <c r="B37" s="781">
        <v>21</v>
      </c>
      <c r="C37" s="141" t="s">
        <v>299</v>
      </c>
      <c r="D37" s="128">
        <v>1</v>
      </c>
      <c r="E37" s="128"/>
      <c r="F37" s="131"/>
      <c r="G37" s="128"/>
      <c r="H37" s="128" t="s">
        <v>303</v>
      </c>
      <c r="I37" s="128"/>
      <c r="J37" s="128">
        <v>1</v>
      </c>
      <c r="K37" s="128">
        <v>1</v>
      </c>
      <c r="L37" s="128">
        <v>1</v>
      </c>
      <c r="M37" s="128">
        <v>1</v>
      </c>
      <c r="N37" s="145"/>
      <c r="O37" s="3"/>
      <c r="P37" s="131"/>
      <c r="Q37" s="131"/>
      <c r="R37" s="131"/>
      <c r="S37" s="131"/>
      <c r="T37" s="131"/>
      <c r="U37" s="131"/>
      <c r="V37" s="131"/>
      <c r="W37" s="131"/>
      <c r="X37" s="131"/>
      <c r="Y37" s="131"/>
      <c r="Z37" s="131"/>
      <c r="AA37" s="131"/>
      <c r="AB37" s="131"/>
      <c r="AC37" s="131"/>
    </row>
    <row r="38" spans="1:29" ht="15.75" customHeight="1">
      <c r="A38" s="776" t="s">
        <v>310</v>
      </c>
      <c r="B38" s="780" t="s">
        <v>304</v>
      </c>
      <c r="C38" s="141"/>
      <c r="D38" s="128" t="s">
        <v>170</v>
      </c>
      <c r="E38" s="128"/>
      <c r="F38" s="131"/>
      <c r="G38" s="128"/>
      <c r="H38" s="128"/>
      <c r="I38" s="128"/>
      <c r="J38" s="128"/>
      <c r="K38" s="128"/>
      <c r="L38" s="128"/>
      <c r="M38" s="128"/>
      <c r="N38" s="131"/>
      <c r="O38" s="143"/>
      <c r="P38" s="131"/>
      <c r="Q38" s="131"/>
      <c r="R38" s="131"/>
      <c r="S38" s="131"/>
      <c r="T38" s="131"/>
      <c r="U38" s="131"/>
      <c r="V38" s="131"/>
      <c r="W38" s="131"/>
      <c r="X38" s="131"/>
      <c r="Y38" s="131"/>
      <c r="Z38" s="131"/>
      <c r="AA38" s="131"/>
      <c r="AB38" s="131"/>
      <c r="AC38" s="131"/>
    </row>
    <row r="39" spans="1:29" ht="15.75" customHeight="1">
      <c r="A39" s="776" t="s">
        <v>1561</v>
      </c>
      <c r="B39" s="780">
        <v>13</v>
      </c>
      <c r="C39" s="141"/>
      <c r="D39" s="128"/>
      <c r="E39" s="128"/>
      <c r="F39" s="131"/>
      <c r="G39" s="128"/>
      <c r="H39" s="128"/>
      <c r="I39" s="128"/>
      <c r="J39" s="128"/>
      <c r="K39" s="128"/>
      <c r="L39" s="128"/>
      <c r="M39" s="128"/>
      <c r="N39" s="131"/>
      <c r="O39" s="143"/>
      <c r="P39" s="131"/>
      <c r="Q39" s="131"/>
      <c r="R39" s="131"/>
      <c r="S39" s="131"/>
      <c r="T39" s="131"/>
      <c r="U39" s="131"/>
      <c r="V39" s="131"/>
      <c r="W39" s="131"/>
      <c r="X39" s="131"/>
      <c r="Y39" s="131"/>
      <c r="Z39" s="131"/>
      <c r="AA39" s="131"/>
      <c r="AB39" s="131"/>
      <c r="AC39" s="131"/>
    </row>
    <row r="40" spans="1:29" ht="15.75" customHeight="1">
      <c r="A40" s="776" t="s">
        <v>1570</v>
      </c>
      <c r="B40" s="780" t="s">
        <v>304</v>
      </c>
      <c r="C40" s="141"/>
      <c r="D40" s="128"/>
      <c r="E40" s="128"/>
      <c r="F40" s="131"/>
      <c r="G40" s="128"/>
      <c r="H40" s="128"/>
      <c r="I40" s="128"/>
      <c r="J40" s="128"/>
      <c r="K40" s="128"/>
      <c r="L40" s="128"/>
      <c r="M40" s="128"/>
      <c r="N40" s="131"/>
      <c r="O40" s="143"/>
      <c r="P40" s="131"/>
      <c r="Q40" s="131"/>
      <c r="R40" s="131"/>
      <c r="S40" s="131"/>
      <c r="T40" s="131"/>
      <c r="U40" s="131"/>
      <c r="V40" s="131"/>
      <c r="W40" s="131"/>
      <c r="X40" s="131"/>
      <c r="Y40" s="131"/>
      <c r="Z40" s="131"/>
      <c r="AA40" s="131"/>
      <c r="AB40" s="131"/>
      <c r="AC40" s="131"/>
    </row>
    <row r="41" spans="1:29" ht="15.75" customHeight="1">
      <c r="A41" s="775" t="s">
        <v>311</v>
      </c>
      <c r="B41" s="780" t="s">
        <v>304</v>
      </c>
      <c r="C41" s="141" t="s">
        <v>299</v>
      </c>
      <c r="D41" s="128" t="s">
        <v>170</v>
      </c>
      <c r="E41" s="128"/>
      <c r="F41" s="131"/>
      <c r="G41" s="128"/>
      <c r="H41" s="128" t="s">
        <v>303</v>
      </c>
      <c r="I41" s="128"/>
      <c r="J41" s="128"/>
      <c r="K41" s="128">
        <v>1</v>
      </c>
      <c r="L41" s="128"/>
      <c r="M41" s="128"/>
      <c r="N41" s="145"/>
      <c r="O41" s="3"/>
      <c r="P41" s="131"/>
      <c r="Q41" s="131"/>
      <c r="R41" s="131"/>
      <c r="S41" s="131"/>
      <c r="T41" s="131"/>
      <c r="U41" s="131"/>
      <c r="V41" s="131"/>
      <c r="W41" s="131"/>
      <c r="X41" s="131"/>
      <c r="Y41" s="131"/>
      <c r="Z41" s="131"/>
      <c r="AA41" s="131"/>
      <c r="AB41" s="131"/>
      <c r="AC41" s="131"/>
    </row>
    <row r="42" spans="1:29" ht="15.75" customHeight="1">
      <c r="A42" s="775" t="s">
        <v>312</v>
      </c>
      <c r="B42" s="780" t="s">
        <v>304</v>
      </c>
      <c r="C42" s="141" t="s">
        <v>299</v>
      </c>
      <c r="D42" s="128">
        <v>1</v>
      </c>
      <c r="E42" s="128"/>
      <c r="G42" s="128"/>
      <c r="H42" s="128" t="s">
        <v>303</v>
      </c>
      <c r="I42" s="128"/>
      <c r="J42" s="128"/>
      <c r="K42" s="128">
        <v>1</v>
      </c>
      <c r="L42" s="128">
        <v>1</v>
      </c>
      <c r="M42" s="128">
        <v>1</v>
      </c>
      <c r="N42" s="145"/>
      <c r="O42" s="3"/>
      <c r="P42" s="131"/>
      <c r="Q42" s="131"/>
      <c r="R42" s="131"/>
      <c r="S42" s="131"/>
      <c r="T42" s="131"/>
      <c r="U42" s="131"/>
      <c r="V42" s="131"/>
      <c r="W42" s="131"/>
      <c r="X42" s="131"/>
      <c r="Y42" s="131"/>
      <c r="Z42" s="131"/>
      <c r="AA42" s="131"/>
      <c r="AB42" s="131"/>
      <c r="AC42" s="131"/>
    </row>
    <row r="43" spans="1:29" ht="15.75" customHeight="1">
      <c r="A43" s="775" t="s">
        <v>313</v>
      </c>
      <c r="B43" s="780" t="s">
        <v>304</v>
      </c>
      <c r="C43" s="141" t="s">
        <v>299</v>
      </c>
      <c r="D43" s="128" t="s">
        <v>170</v>
      </c>
      <c r="E43" s="128"/>
      <c r="G43" s="128"/>
      <c r="H43" s="128" t="s">
        <v>303</v>
      </c>
      <c r="I43" s="128"/>
      <c r="J43" s="128"/>
      <c r="K43" s="128">
        <v>1</v>
      </c>
      <c r="L43" s="128">
        <v>1</v>
      </c>
      <c r="M43" s="128">
        <v>1</v>
      </c>
      <c r="N43" s="145"/>
      <c r="O43" s="3"/>
      <c r="P43" s="131"/>
      <c r="Q43" s="131"/>
      <c r="R43" s="131"/>
      <c r="S43" s="131"/>
      <c r="T43" s="131"/>
      <c r="U43" s="131"/>
      <c r="V43" s="131"/>
      <c r="W43" s="131"/>
      <c r="X43" s="131"/>
      <c r="Y43" s="131"/>
      <c r="Z43" s="131"/>
      <c r="AA43" s="131"/>
      <c r="AB43" s="131"/>
      <c r="AC43" s="131"/>
    </row>
    <row r="44" spans="1:29" ht="15.75" customHeight="1">
      <c r="A44" s="776" t="s">
        <v>314</v>
      </c>
      <c r="B44" s="780" t="s">
        <v>304</v>
      </c>
      <c r="C44" s="141" t="s">
        <v>299</v>
      </c>
      <c r="D44" s="128"/>
      <c r="E44" s="128"/>
      <c r="G44" s="128"/>
      <c r="H44" s="128" t="s">
        <v>303</v>
      </c>
      <c r="I44" s="128"/>
      <c r="J44" s="128"/>
      <c r="K44" s="128">
        <v>1</v>
      </c>
      <c r="L44" s="128">
        <v>1</v>
      </c>
      <c r="M44" s="128">
        <v>1</v>
      </c>
      <c r="N44" s="145"/>
      <c r="O44" s="3"/>
      <c r="P44" s="131"/>
      <c r="Q44" s="131"/>
      <c r="R44" s="131"/>
      <c r="S44" s="131"/>
      <c r="T44" s="131"/>
      <c r="U44" s="131"/>
      <c r="V44" s="131"/>
      <c r="W44" s="131"/>
      <c r="X44" s="131"/>
      <c r="Y44" s="131"/>
      <c r="Z44" s="131"/>
      <c r="AA44" s="131"/>
      <c r="AB44" s="131"/>
      <c r="AC44" s="131"/>
    </row>
    <row r="45" spans="1:29" ht="15.75" customHeight="1">
      <c r="A45" s="776" t="s">
        <v>315</v>
      </c>
      <c r="B45" s="780" t="s">
        <v>304</v>
      </c>
      <c r="C45" s="141"/>
      <c r="D45" s="128"/>
      <c r="E45" s="128"/>
      <c r="G45" s="128"/>
      <c r="H45" s="128" t="s">
        <v>303</v>
      </c>
      <c r="I45" s="128"/>
      <c r="J45" s="128"/>
      <c r="K45" s="128">
        <v>1</v>
      </c>
      <c r="L45" s="128">
        <v>1</v>
      </c>
      <c r="M45" s="128">
        <v>1</v>
      </c>
      <c r="N45" s="145"/>
      <c r="O45" s="145"/>
      <c r="P45" s="131"/>
      <c r="Q45" s="131"/>
      <c r="R45" s="131"/>
      <c r="S45" s="131"/>
      <c r="T45" s="131"/>
      <c r="U45" s="131"/>
      <c r="V45" s="131"/>
      <c r="W45" s="131"/>
      <c r="X45" s="131"/>
      <c r="Y45" s="131"/>
      <c r="Z45" s="131"/>
      <c r="AA45" s="131"/>
      <c r="AB45" s="131"/>
      <c r="AC45" s="131"/>
    </row>
    <row r="46" spans="1:29" ht="15.75" customHeight="1">
      <c r="A46" s="776" t="s">
        <v>316</v>
      </c>
      <c r="B46" s="780" t="s">
        <v>304</v>
      </c>
      <c r="C46" s="141"/>
      <c r="D46" s="128" t="s">
        <v>170</v>
      </c>
      <c r="E46" s="128"/>
      <c r="G46" s="128"/>
      <c r="H46" s="128" t="s">
        <v>303</v>
      </c>
      <c r="I46" s="128"/>
      <c r="J46" s="128"/>
      <c r="K46" s="128">
        <v>1</v>
      </c>
      <c r="L46" s="128">
        <v>1</v>
      </c>
      <c r="M46" s="128">
        <v>1</v>
      </c>
      <c r="N46" s="145"/>
      <c r="O46" s="3"/>
      <c r="P46" s="131"/>
      <c r="Q46" s="131"/>
      <c r="R46" s="131"/>
      <c r="S46" s="131"/>
      <c r="T46" s="131"/>
      <c r="U46" s="131"/>
      <c r="V46" s="131"/>
      <c r="W46" s="131"/>
      <c r="X46" s="131"/>
      <c r="Y46" s="131"/>
      <c r="Z46" s="131"/>
      <c r="AA46" s="131"/>
      <c r="AB46" s="131"/>
      <c r="AC46" s="131"/>
    </row>
    <row r="47" spans="1:29" ht="25.5">
      <c r="A47" s="776" t="s">
        <v>317</v>
      </c>
      <c r="B47" s="780" t="s">
        <v>318</v>
      </c>
      <c r="C47" s="141"/>
      <c r="D47" s="128" t="s">
        <v>170</v>
      </c>
      <c r="E47" s="128"/>
      <c r="F47" s="131"/>
      <c r="G47" s="128"/>
      <c r="H47" s="128" t="s">
        <v>303</v>
      </c>
      <c r="I47" s="128"/>
      <c r="J47" s="128"/>
      <c r="K47" s="128">
        <v>1</v>
      </c>
      <c r="L47" s="128">
        <v>1</v>
      </c>
      <c r="M47" s="128">
        <v>1</v>
      </c>
      <c r="N47" s="145"/>
      <c r="O47" s="131"/>
      <c r="P47" s="131"/>
      <c r="Q47" s="131"/>
      <c r="R47" s="131"/>
      <c r="S47" s="131"/>
      <c r="T47" s="131"/>
      <c r="U47" s="131"/>
      <c r="V47" s="131"/>
      <c r="W47" s="131"/>
      <c r="X47" s="131"/>
      <c r="Y47" s="131"/>
      <c r="Z47" s="131"/>
      <c r="AA47" s="131"/>
      <c r="AB47" s="131"/>
      <c r="AC47" s="131"/>
    </row>
    <row r="48" spans="1:29" ht="25.5">
      <c r="A48" s="776" t="s">
        <v>319</v>
      </c>
      <c r="B48" s="780" t="s">
        <v>318</v>
      </c>
      <c r="C48" s="141"/>
      <c r="D48" s="128"/>
      <c r="E48" s="128"/>
      <c r="F48" s="131"/>
      <c r="G48" s="128"/>
      <c r="H48" s="128" t="s">
        <v>303</v>
      </c>
      <c r="I48" s="128"/>
      <c r="J48" s="128"/>
      <c r="K48" s="128">
        <v>1</v>
      </c>
      <c r="L48" s="128">
        <v>1</v>
      </c>
      <c r="M48" s="128">
        <v>1</v>
      </c>
      <c r="N48" s="145"/>
      <c r="O48" s="131"/>
      <c r="P48" s="131"/>
      <c r="Q48" s="131"/>
      <c r="R48" s="131"/>
      <c r="S48" s="131"/>
      <c r="T48" s="131"/>
      <c r="U48" s="131"/>
      <c r="V48" s="131"/>
      <c r="W48" s="131"/>
      <c r="X48" s="131"/>
      <c r="Y48" s="131"/>
      <c r="Z48" s="131"/>
      <c r="AA48" s="131"/>
      <c r="AB48" s="131"/>
      <c r="AC48" s="131"/>
    </row>
    <row r="49" spans="1:29" ht="15.75" customHeight="1">
      <c r="A49" s="776" t="s">
        <v>321</v>
      </c>
      <c r="B49" s="773" t="s">
        <v>322</v>
      </c>
      <c r="C49" s="141"/>
      <c r="D49" s="128" t="s">
        <v>170</v>
      </c>
      <c r="E49" s="128"/>
      <c r="F49" s="131"/>
      <c r="G49" s="128"/>
      <c r="H49" s="128"/>
      <c r="I49" s="128"/>
      <c r="J49" s="128"/>
      <c r="K49" s="128"/>
      <c r="L49" s="128"/>
      <c r="M49" s="128"/>
      <c r="N49" s="131"/>
      <c r="O49" s="131"/>
      <c r="P49" s="131"/>
      <c r="Q49" s="131"/>
      <c r="R49" s="131"/>
      <c r="S49" s="131"/>
      <c r="T49" s="131"/>
      <c r="U49" s="131"/>
      <c r="V49" s="131"/>
      <c r="W49" s="131"/>
      <c r="X49" s="131"/>
      <c r="Y49" s="131"/>
      <c r="Z49" s="131"/>
      <c r="AA49" s="131"/>
      <c r="AB49" s="131"/>
      <c r="AC49" s="131"/>
    </row>
    <row r="50" spans="1:29" ht="15.75" customHeight="1">
      <c r="A50" s="776" t="s">
        <v>323</v>
      </c>
      <c r="B50" s="773" t="s">
        <v>324</v>
      </c>
      <c r="C50" s="141"/>
      <c r="D50" s="128"/>
      <c r="E50" s="128"/>
      <c r="F50" s="131"/>
      <c r="H50" s="128" t="s">
        <v>303</v>
      </c>
      <c r="I50" s="128"/>
      <c r="J50" s="128"/>
      <c r="K50" s="128">
        <v>1</v>
      </c>
      <c r="L50" s="128">
        <v>1</v>
      </c>
      <c r="M50" s="128">
        <v>1</v>
      </c>
      <c r="N50" s="145"/>
      <c r="O50" s="3"/>
      <c r="P50" s="131"/>
      <c r="Q50" s="131"/>
      <c r="R50" s="131"/>
      <c r="S50" s="131"/>
      <c r="T50" s="131"/>
      <c r="U50" s="131"/>
      <c r="V50" s="131"/>
      <c r="W50" s="131"/>
      <c r="X50" s="131"/>
      <c r="Y50" s="131"/>
      <c r="Z50" s="131"/>
      <c r="AA50" s="131"/>
      <c r="AB50" s="131"/>
      <c r="AC50" s="131"/>
    </row>
    <row r="51" spans="1:29" ht="15.75" customHeight="1">
      <c r="A51" s="776" t="s">
        <v>325</v>
      </c>
      <c r="B51" s="773" t="s">
        <v>324</v>
      </c>
      <c r="C51" s="141"/>
      <c r="D51" s="128"/>
      <c r="E51" s="128"/>
      <c r="F51" s="131"/>
      <c r="G51" s="128"/>
      <c r="H51" s="128" t="s">
        <v>303</v>
      </c>
      <c r="I51" s="128"/>
      <c r="J51" s="128"/>
      <c r="K51" s="128">
        <v>1</v>
      </c>
      <c r="L51" s="128">
        <v>1</v>
      </c>
      <c r="M51" s="128">
        <v>1</v>
      </c>
      <c r="N51" s="145"/>
      <c r="O51" s="145"/>
      <c r="P51" s="131"/>
      <c r="Q51" s="131"/>
      <c r="R51" s="131"/>
      <c r="S51" s="131"/>
      <c r="T51" s="131"/>
      <c r="U51" s="131"/>
      <c r="V51" s="131"/>
      <c r="W51" s="131"/>
      <c r="X51" s="131"/>
      <c r="Y51" s="131"/>
      <c r="Z51" s="131"/>
      <c r="AA51" s="131"/>
      <c r="AB51" s="131"/>
      <c r="AC51" s="131"/>
    </row>
    <row r="52" spans="1:29" ht="15.75" customHeight="1">
      <c r="A52" s="776" t="s">
        <v>326</v>
      </c>
      <c r="B52" s="773" t="s">
        <v>324</v>
      </c>
      <c r="C52" s="141"/>
      <c r="D52" s="128"/>
      <c r="E52" s="128"/>
      <c r="F52" s="131"/>
      <c r="G52" s="128"/>
      <c r="H52" s="128" t="s">
        <v>303</v>
      </c>
      <c r="I52" s="128"/>
      <c r="J52" s="128"/>
      <c r="K52" s="128">
        <v>1</v>
      </c>
      <c r="L52" s="128">
        <v>1</v>
      </c>
      <c r="M52" s="128">
        <v>1</v>
      </c>
      <c r="N52" s="145"/>
      <c r="O52" s="3"/>
      <c r="P52" s="131"/>
      <c r="Q52" s="131"/>
      <c r="R52" s="131"/>
      <c r="S52" s="131"/>
      <c r="T52" s="131"/>
      <c r="U52" s="131"/>
      <c r="V52" s="131"/>
      <c r="W52" s="131"/>
      <c r="X52" s="131"/>
      <c r="Y52" s="131"/>
      <c r="Z52" s="131"/>
      <c r="AA52" s="131"/>
      <c r="AB52" s="131"/>
      <c r="AC52" s="131"/>
    </row>
    <row r="53" spans="1:29" ht="15.75" customHeight="1">
      <c r="A53" s="776" t="s">
        <v>327</v>
      </c>
      <c r="B53" s="773" t="s">
        <v>324</v>
      </c>
      <c r="C53" s="141"/>
      <c r="D53" s="128" t="s">
        <v>170</v>
      </c>
      <c r="E53" s="128"/>
      <c r="F53" s="131"/>
      <c r="G53" s="128"/>
      <c r="H53" s="128" t="s">
        <v>303</v>
      </c>
      <c r="I53" s="128"/>
      <c r="J53" s="128"/>
      <c r="K53" s="128">
        <v>1</v>
      </c>
      <c r="L53" s="128">
        <v>1</v>
      </c>
      <c r="M53" s="128">
        <v>1</v>
      </c>
      <c r="N53" s="145"/>
      <c r="O53" s="3"/>
      <c r="P53" s="131"/>
      <c r="Q53" s="131"/>
      <c r="R53" s="131"/>
      <c r="S53" s="131"/>
      <c r="T53" s="131"/>
      <c r="U53" s="131"/>
      <c r="V53" s="131"/>
      <c r="W53" s="131"/>
      <c r="X53" s="131"/>
      <c r="Y53" s="131"/>
      <c r="Z53" s="131"/>
      <c r="AA53" s="131"/>
      <c r="AB53" s="131"/>
      <c r="AC53" s="131"/>
    </row>
    <row r="54" spans="1:29" ht="15.75" customHeight="1">
      <c r="A54" s="776" t="s">
        <v>328</v>
      </c>
      <c r="B54" s="773" t="s">
        <v>324</v>
      </c>
      <c r="C54" s="141"/>
      <c r="D54" s="128" t="s">
        <v>170</v>
      </c>
      <c r="E54" s="128"/>
      <c r="F54" s="150"/>
      <c r="G54" s="128"/>
      <c r="H54" s="128" t="s">
        <v>303</v>
      </c>
      <c r="I54" s="128"/>
      <c r="J54" s="128"/>
      <c r="K54" s="128"/>
      <c r="L54" s="128">
        <v>1</v>
      </c>
      <c r="M54" s="128">
        <v>1</v>
      </c>
      <c r="N54" s="150"/>
      <c r="O54" s="151"/>
      <c r="P54" s="131"/>
      <c r="Q54" s="131"/>
      <c r="R54" s="131"/>
      <c r="S54" s="131"/>
      <c r="T54" s="131"/>
      <c r="U54" s="131"/>
      <c r="V54" s="131"/>
      <c r="W54" s="131"/>
      <c r="X54" s="131"/>
      <c r="Y54" s="131"/>
      <c r="Z54" s="131"/>
      <c r="AA54" s="131"/>
      <c r="AB54" s="131"/>
      <c r="AC54" s="131"/>
    </row>
    <row r="55" spans="1:29" ht="15.75" customHeight="1">
      <c r="A55" s="776" t="s">
        <v>329</v>
      </c>
      <c r="B55" s="773" t="s">
        <v>324</v>
      </c>
      <c r="C55" s="141"/>
      <c r="D55" s="128" t="s">
        <v>170</v>
      </c>
      <c r="E55" s="128"/>
      <c r="F55" s="150"/>
      <c r="G55" s="128"/>
      <c r="H55" s="128" t="s">
        <v>303</v>
      </c>
      <c r="I55" s="128"/>
      <c r="J55" s="128"/>
      <c r="K55" s="128"/>
      <c r="L55" s="128"/>
      <c r="M55" s="128">
        <v>1</v>
      </c>
      <c r="N55" s="150"/>
      <c r="O55" s="151"/>
      <c r="P55" s="131"/>
      <c r="Q55" s="131"/>
      <c r="R55" s="131"/>
      <c r="S55" s="131"/>
      <c r="T55" s="131"/>
      <c r="U55" s="131"/>
      <c r="V55" s="131"/>
      <c r="W55" s="131"/>
      <c r="X55" s="131"/>
      <c r="Y55" s="131"/>
      <c r="Z55" s="131"/>
      <c r="AA55" s="131"/>
      <c r="AB55" s="131"/>
      <c r="AC55" s="131"/>
    </row>
    <row r="56" spans="1:29" ht="15.75" customHeight="1">
      <c r="A56" s="775" t="s">
        <v>330</v>
      </c>
      <c r="B56" s="773" t="s">
        <v>324</v>
      </c>
      <c r="C56" s="141"/>
      <c r="D56" s="128"/>
      <c r="E56" s="128"/>
      <c r="F56" s="150"/>
      <c r="G56" s="128"/>
      <c r="H56" s="128" t="s">
        <v>303</v>
      </c>
      <c r="I56" s="128"/>
      <c r="J56" s="128"/>
      <c r="K56" s="128"/>
      <c r="L56" s="128">
        <v>1</v>
      </c>
      <c r="M56" s="128">
        <v>1</v>
      </c>
      <c r="N56" s="150"/>
      <c r="O56" s="151"/>
      <c r="P56" s="131"/>
      <c r="Q56" s="131"/>
      <c r="R56" s="131"/>
      <c r="S56" s="131"/>
      <c r="T56" s="131"/>
      <c r="U56" s="131"/>
      <c r="V56" s="131"/>
      <c r="W56" s="131"/>
      <c r="X56" s="131"/>
      <c r="Y56" s="131"/>
      <c r="Z56" s="131"/>
      <c r="AA56" s="131"/>
      <c r="AB56" s="131"/>
      <c r="AC56" s="131"/>
    </row>
    <row r="57" spans="1:29" ht="15.75" customHeight="1">
      <c r="A57" s="775" t="s">
        <v>331</v>
      </c>
      <c r="B57" s="773" t="s">
        <v>324</v>
      </c>
      <c r="C57" s="141"/>
      <c r="D57" s="128"/>
      <c r="E57" s="128"/>
      <c r="F57" s="150"/>
      <c r="G57" s="128"/>
      <c r="H57" s="128" t="s">
        <v>303</v>
      </c>
      <c r="I57" s="128"/>
      <c r="J57" s="128"/>
      <c r="K57" s="128"/>
      <c r="L57" s="128">
        <v>1</v>
      </c>
      <c r="M57" s="128"/>
      <c r="N57" s="150"/>
      <c r="O57" s="151"/>
      <c r="P57" s="131"/>
      <c r="Q57" s="131"/>
      <c r="R57" s="131"/>
      <c r="S57" s="131"/>
      <c r="T57" s="131"/>
      <c r="U57" s="131"/>
      <c r="V57" s="131"/>
      <c r="W57" s="131"/>
      <c r="X57" s="131"/>
      <c r="Y57" s="131"/>
      <c r="Z57" s="131"/>
      <c r="AA57" s="131"/>
      <c r="AB57" s="131"/>
      <c r="AC57" s="131"/>
    </row>
    <row r="58" spans="1:29" ht="15.75" customHeight="1">
      <c r="A58" s="775" t="s">
        <v>332</v>
      </c>
      <c r="B58" s="773" t="s">
        <v>324</v>
      </c>
      <c r="C58" s="141"/>
      <c r="D58" s="128"/>
      <c r="E58" s="128"/>
      <c r="F58" s="150"/>
      <c r="G58" s="128"/>
      <c r="H58" s="128" t="s">
        <v>303</v>
      </c>
      <c r="I58" s="128"/>
      <c r="J58" s="128"/>
      <c r="K58" s="128"/>
      <c r="L58" s="128">
        <v>1</v>
      </c>
      <c r="M58" s="128">
        <v>1</v>
      </c>
      <c r="N58" s="150"/>
      <c r="O58" s="151"/>
      <c r="P58" s="131"/>
      <c r="Q58" s="131"/>
      <c r="R58" s="131"/>
      <c r="S58" s="131"/>
      <c r="T58" s="131"/>
      <c r="U58" s="131"/>
      <c r="V58" s="131"/>
      <c r="W58" s="131"/>
      <c r="X58" s="131"/>
      <c r="Y58" s="131"/>
      <c r="Z58" s="131"/>
      <c r="AA58" s="131"/>
      <c r="AB58" s="131"/>
      <c r="AC58" s="131"/>
    </row>
    <row r="59" spans="1:29" ht="15.75" customHeight="1">
      <c r="A59" s="775" t="s">
        <v>333</v>
      </c>
      <c r="B59" s="773" t="s">
        <v>324</v>
      </c>
      <c r="C59" s="141"/>
      <c r="D59" s="128"/>
      <c r="E59" s="128"/>
      <c r="F59" s="150"/>
      <c r="G59" s="128"/>
      <c r="H59" s="128" t="s">
        <v>303</v>
      </c>
      <c r="I59" s="128"/>
      <c r="J59" s="128"/>
      <c r="K59" s="128"/>
      <c r="L59" s="128">
        <v>1</v>
      </c>
      <c r="M59" s="128">
        <v>1</v>
      </c>
      <c r="N59" s="150"/>
      <c r="O59" s="151"/>
      <c r="P59" s="131"/>
      <c r="Q59" s="131"/>
      <c r="R59" s="131"/>
      <c r="S59" s="131"/>
      <c r="T59" s="131"/>
      <c r="U59" s="131"/>
      <c r="V59" s="131"/>
      <c r="W59" s="131"/>
      <c r="X59" s="131"/>
      <c r="Y59" s="131"/>
      <c r="Z59" s="131"/>
      <c r="AA59" s="131"/>
      <c r="AB59" s="131"/>
      <c r="AC59" s="131"/>
    </row>
    <row r="60" spans="1:29" ht="15.75" customHeight="1">
      <c r="A60" s="775" t="s">
        <v>334</v>
      </c>
      <c r="B60" s="773" t="s">
        <v>324</v>
      </c>
      <c r="C60" s="141"/>
      <c r="D60" s="128"/>
      <c r="E60" s="128"/>
      <c r="F60" s="150"/>
      <c r="G60" s="128"/>
      <c r="H60" s="128" t="s">
        <v>303</v>
      </c>
      <c r="I60" s="128"/>
      <c r="J60" s="128"/>
      <c r="K60" s="128"/>
      <c r="L60" s="128">
        <v>1</v>
      </c>
      <c r="M60" s="128">
        <v>1</v>
      </c>
      <c r="N60" s="150"/>
      <c r="O60" s="151"/>
      <c r="P60" s="131"/>
      <c r="Q60" s="131"/>
      <c r="R60" s="131"/>
      <c r="S60" s="131"/>
      <c r="T60" s="131"/>
      <c r="U60" s="131"/>
      <c r="V60" s="131"/>
      <c r="W60" s="131"/>
      <c r="X60" s="131"/>
      <c r="Y60" s="131"/>
      <c r="Z60" s="131"/>
      <c r="AA60" s="131"/>
      <c r="AB60" s="131"/>
      <c r="AC60" s="131"/>
    </row>
    <row r="61" spans="1:29" ht="15.75" customHeight="1">
      <c r="A61" s="775" t="s">
        <v>335</v>
      </c>
      <c r="B61" s="773" t="s">
        <v>324</v>
      </c>
      <c r="C61" s="141"/>
      <c r="D61" s="128"/>
      <c r="E61" s="128"/>
      <c r="F61" s="150"/>
      <c r="G61" s="128"/>
      <c r="H61" s="128" t="s">
        <v>303</v>
      </c>
      <c r="I61" s="128"/>
      <c r="J61" s="128"/>
      <c r="K61" s="128"/>
      <c r="L61" s="128">
        <v>1</v>
      </c>
      <c r="M61" s="128">
        <v>1</v>
      </c>
      <c r="N61" s="150"/>
      <c r="O61" s="151"/>
      <c r="P61" s="131"/>
      <c r="Q61" s="131"/>
      <c r="R61" s="131"/>
      <c r="S61" s="131"/>
      <c r="T61" s="131"/>
      <c r="U61" s="131"/>
      <c r="V61" s="131"/>
      <c r="W61" s="131"/>
      <c r="X61" s="131"/>
      <c r="Y61" s="131"/>
      <c r="Z61" s="131"/>
      <c r="AA61" s="131"/>
      <c r="AB61" s="131"/>
      <c r="AC61" s="131"/>
    </row>
    <row r="62" spans="1:29" ht="15.75" customHeight="1">
      <c r="A62" s="775" t="s">
        <v>336</v>
      </c>
      <c r="B62" s="773" t="s">
        <v>324</v>
      </c>
      <c r="C62" s="141"/>
      <c r="D62" s="128"/>
      <c r="E62" s="128"/>
      <c r="F62" s="150"/>
      <c r="G62" s="128"/>
      <c r="H62" s="128" t="s">
        <v>303</v>
      </c>
      <c r="I62" s="128"/>
      <c r="J62" s="128"/>
      <c r="K62" s="128"/>
      <c r="L62" s="128">
        <v>1</v>
      </c>
      <c r="M62" s="128">
        <v>1</v>
      </c>
      <c r="N62" s="150"/>
      <c r="O62" s="151"/>
      <c r="P62" s="131"/>
      <c r="Q62" s="131"/>
      <c r="R62" s="131"/>
      <c r="S62" s="131"/>
      <c r="T62" s="131"/>
      <c r="U62" s="131"/>
      <c r="V62" s="131"/>
      <c r="W62" s="131"/>
      <c r="X62" s="131"/>
      <c r="Y62" s="131"/>
      <c r="Z62" s="131"/>
      <c r="AA62" s="131"/>
      <c r="AB62" s="131"/>
      <c r="AC62" s="131"/>
    </row>
    <row r="63" spans="1:29" ht="15.75" customHeight="1">
      <c r="A63" s="775" t="s">
        <v>337</v>
      </c>
      <c r="B63" s="773" t="s">
        <v>324</v>
      </c>
      <c r="C63" s="141"/>
      <c r="D63" s="128"/>
      <c r="E63" s="128"/>
      <c r="F63" s="150"/>
      <c r="G63" s="128"/>
      <c r="H63" s="128" t="s">
        <v>303</v>
      </c>
      <c r="I63" s="128"/>
      <c r="J63" s="128"/>
      <c r="K63" s="128">
        <v>1</v>
      </c>
      <c r="L63" s="128">
        <v>1</v>
      </c>
      <c r="M63" s="128">
        <v>1</v>
      </c>
      <c r="N63" s="150"/>
      <c r="O63" s="151"/>
      <c r="P63" s="131"/>
      <c r="Q63" s="131"/>
      <c r="R63" s="131"/>
      <c r="S63" s="131"/>
      <c r="T63" s="131"/>
      <c r="U63" s="131"/>
      <c r="V63" s="131"/>
      <c r="W63" s="131"/>
      <c r="X63" s="131"/>
      <c r="Y63" s="131"/>
      <c r="Z63" s="131"/>
      <c r="AA63" s="131"/>
      <c r="AB63" s="131"/>
      <c r="AC63" s="131"/>
    </row>
    <row r="64" spans="1:29" ht="15.75" customHeight="1">
      <c r="A64" s="777" t="s">
        <v>1562</v>
      </c>
      <c r="B64" s="780" t="s">
        <v>304</v>
      </c>
      <c r="C64" s="141"/>
      <c r="D64" s="128" t="s">
        <v>170</v>
      </c>
      <c r="E64" s="128"/>
      <c r="F64" s="150"/>
      <c r="G64" s="128"/>
      <c r="H64" s="128" t="s">
        <v>303</v>
      </c>
      <c r="I64" s="128"/>
      <c r="J64" s="128"/>
      <c r="K64" s="128"/>
      <c r="L64" s="128">
        <v>1</v>
      </c>
      <c r="M64" s="128">
        <v>1</v>
      </c>
      <c r="N64" s="145"/>
      <c r="O64" s="3"/>
      <c r="P64" s="131"/>
      <c r="Q64" s="131"/>
      <c r="R64" s="131"/>
      <c r="S64" s="131"/>
      <c r="T64" s="131"/>
      <c r="U64" s="131"/>
      <c r="V64" s="131"/>
      <c r="W64" s="131"/>
      <c r="X64" s="131"/>
      <c r="Y64" s="131"/>
      <c r="Z64" s="131"/>
      <c r="AA64" s="131"/>
      <c r="AB64" s="131"/>
      <c r="AC64" s="131"/>
    </row>
    <row r="65" spans="1:29" ht="15.75" customHeight="1">
      <c r="A65" s="777" t="s">
        <v>1563</v>
      </c>
      <c r="B65" s="780" t="s">
        <v>304</v>
      </c>
      <c r="C65" s="141"/>
      <c r="D65" s="128" t="s">
        <v>170</v>
      </c>
      <c r="E65" s="128"/>
      <c r="F65" s="150"/>
      <c r="G65" s="128"/>
      <c r="H65" s="128" t="s">
        <v>303</v>
      </c>
      <c r="I65" s="128"/>
      <c r="J65" s="128"/>
      <c r="K65" s="128"/>
      <c r="L65" s="128">
        <v>1</v>
      </c>
      <c r="M65" s="128">
        <v>1</v>
      </c>
      <c r="N65" s="145"/>
      <c r="O65" s="3"/>
      <c r="P65" s="131"/>
      <c r="Q65" s="131"/>
      <c r="R65" s="131"/>
      <c r="S65" s="131"/>
      <c r="T65" s="131"/>
      <c r="U65" s="131"/>
      <c r="V65" s="131"/>
      <c r="W65" s="131"/>
      <c r="X65" s="131"/>
      <c r="Y65" s="131"/>
      <c r="Z65" s="131"/>
      <c r="AA65" s="131"/>
      <c r="AB65" s="131"/>
      <c r="AC65" s="131"/>
    </row>
    <row r="66" spans="1:29" ht="15.75" customHeight="1">
      <c r="A66" s="777" t="s">
        <v>338</v>
      </c>
      <c r="B66" s="780" t="s">
        <v>304</v>
      </c>
      <c r="C66" s="141"/>
      <c r="D66" s="128" t="s">
        <v>170</v>
      </c>
      <c r="E66" s="128"/>
      <c r="F66" s="150"/>
      <c r="G66" s="128"/>
      <c r="H66" s="128" t="s">
        <v>303</v>
      </c>
      <c r="I66" s="128"/>
      <c r="J66" s="128"/>
      <c r="K66" s="128">
        <v>1</v>
      </c>
      <c r="L66" s="128">
        <v>1</v>
      </c>
      <c r="M66" s="128">
        <v>1</v>
      </c>
      <c r="N66" s="145"/>
      <c r="O66" s="3"/>
      <c r="P66" s="131"/>
      <c r="Q66" s="131"/>
      <c r="R66" s="131"/>
      <c r="S66" s="131"/>
      <c r="T66" s="131"/>
      <c r="U66" s="131"/>
      <c r="V66" s="131"/>
      <c r="W66" s="131"/>
      <c r="X66" s="131"/>
      <c r="Y66" s="131"/>
      <c r="Z66" s="131"/>
      <c r="AA66" s="131"/>
      <c r="AB66" s="131"/>
      <c r="AC66" s="131"/>
    </row>
    <row r="67" spans="1:29" ht="15.75" customHeight="1">
      <c r="A67" s="777" t="s">
        <v>1566</v>
      </c>
      <c r="B67" s="780" t="s">
        <v>304</v>
      </c>
      <c r="C67" s="141"/>
      <c r="D67" s="128" t="s">
        <v>170</v>
      </c>
      <c r="E67" s="128"/>
      <c r="F67" s="150"/>
      <c r="G67" s="128"/>
      <c r="H67" s="128" t="s">
        <v>303</v>
      </c>
      <c r="I67" s="128"/>
      <c r="J67" s="128"/>
      <c r="K67" s="128">
        <v>1</v>
      </c>
      <c r="L67" s="128">
        <v>1</v>
      </c>
      <c r="M67" s="128">
        <v>1</v>
      </c>
      <c r="N67" s="145"/>
      <c r="O67" s="3"/>
      <c r="P67" s="131"/>
      <c r="Q67" s="131"/>
      <c r="R67" s="131"/>
      <c r="S67" s="131"/>
      <c r="T67" s="131"/>
      <c r="U67" s="131"/>
      <c r="V67" s="131"/>
      <c r="W67" s="131"/>
      <c r="X67" s="131"/>
      <c r="Y67" s="131"/>
      <c r="Z67" s="131"/>
      <c r="AA67" s="131"/>
      <c r="AB67" s="131"/>
      <c r="AC67" s="131"/>
    </row>
    <row r="68" spans="1:29" ht="15.75" customHeight="1">
      <c r="A68" s="777" t="s">
        <v>1568</v>
      </c>
      <c r="B68" s="780">
        <v>21</v>
      </c>
      <c r="C68" s="141"/>
      <c r="D68" s="128"/>
      <c r="E68" s="128"/>
      <c r="F68" s="150"/>
      <c r="G68" s="128"/>
      <c r="H68" s="128" t="s">
        <v>303</v>
      </c>
      <c r="I68" s="128"/>
      <c r="J68" s="128"/>
      <c r="K68" s="128"/>
      <c r="L68" s="128"/>
      <c r="M68" s="128"/>
      <c r="N68" s="145"/>
      <c r="O68" s="3"/>
      <c r="P68" s="131"/>
      <c r="Q68" s="131"/>
      <c r="R68" s="131"/>
      <c r="S68" s="131"/>
      <c r="T68" s="131"/>
      <c r="U68" s="131"/>
      <c r="V68" s="131"/>
      <c r="W68" s="131"/>
      <c r="X68" s="131"/>
      <c r="Y68" s="131"/>
      <c r="Z68" s="131"/>
      <c r="AA68" s="131"/>
      <c r="AB68" s="131"/>
      <c r="AC68" s="131"/>
    </row>
    <row r="69" spans="1:29" ht="15.75" customHeight="1">
      <c r="A69" s="777" t="s">
        <v>339</v>
      </c>
      <c r="B69" s="771">
        <v>13</v>
      </c>
      <c r="C69" s="141"/>
      <c r="D69" s="128"/>
      <c r="E69" s="128"/>
      <c r="F69" s="152"/>
      <c r="G69" s="128"/>
      <c r="H69" s="128" t="s">
        <v>303</v>
      </c>
      <c r="I69" s="128"/>
      <c r="J69" s="128">
        <v>1</v>
      </c>
      <c r="K69" s="128"/>
      <c r="L69" s="128"/>
      <c r="M69" s="128">
        <v>1</v>
      </c>
      <c r="N69" s="145"/>
      <c r="O69" s="3"/>
      <c r="P69" s="131"/>
      <c r="Q69" s="131"/>
      <c r="R69" s="131"/>
      <c r="S69" s="131"/>
      <c r="T69" s="131"/>
      <c r="U69" s="131"/>
      <c r="V69" s="131"/>
      <c r="W69" s="131"/>
      <c r="X69" s="131"/>
      <c r="Y69" s="131"/>
      <c r="Z69" s="131"/>
      <c r="AA69" s="131"/>
      <c r="AB69" s="131"/>
      <c r="AC69" s="131"/>
    </row>
    <row r="70" spans="1:29" ht="15.75" customHeight="1">
      <c r="A70" s="777" t="s">
        <v>340</v>
      </c>
      <c r="B70" s="771">
        <v>13</v>
      </c>
      <c r="C70" s="141"/>
      <c r="D70" s="128"/>
      <c r="E70" s="128"/>
      <c r="F70" s="150"/>
      <c r="G70" s="128"/>
      <c r="H70" s="128" t="s">
        <v>303</v>
      </c>
      <c r="I70" s="128"/>
      <c r="J70" s="128">
        <v>1</v>
      </c>
      <c r="K70" s="128"/>
      <c r="L70" s="128"/>
      <c r="M70" s="128"/>
      <c r="N70" s="145"/>
      <c r="O70" s="3"/>
      <c r="P70" s="131"/>
      <c r="Q70" s="131"/>
      <c r="R70" s="131"/>
      <c r="S70" s="131"/>
      <c r="T70" s="131"/>
      <c r="U70" s="131"/>
      <c r="V70" s="131"/>
      <c r="W70" s="131"/>
      <c r="X70" s="131"/>
      <c r="Y70" s="131"/>
      <c r="Z70" s="131"/>
      <c r="AA70" s="131"/>
      <c r="AB70" s="131"/>
      <c r="AC70" s="131"/>
    </row>
    <row r="71" spans="1:29" ht="15.75" customHeight="1">
      <c r="A71" s="777" t="s">
        <v>341</v>
      </c>
      <c r="B71" s="771">
        <v>13</v>
      </c>
      <c r="C71" s="141"/>
      <c r="D71" s="128"/>
      <c r="E71" s="128"/>
      <c r="F71" s="150"/>
      <c r="G71" s="128"/>
      <c r="H71" s="128" t="s">
        <v>303</v>
      </c>
      <c r="I71" s="128"/>
      <c r="J71" s="128">
        <v>1</v>
      </c>
      <c r="K71" s="128"/>
      <c r="L71" s="128"/>
      <c r="M71" s="128"/>
      <c r="N71" s="145"/>
      <c r="O71" s="3"/>
      <c r="P71" s="131"/>
      <c r="Q71" s="131"/>
      <c r="R71" s="131"/>
      <c r="S71" s="131"/>
      <c r="T71" s="131"/>
      <c r="U71" s="131"/>
      <c r="V71" s="131"/>
      <c r="W71" s="131"/>
      <c r="X71" s="131"/>
      <c r="Y71" s="131"/>
      <c r="Z71" s="131"/>
      <c r="AA71" s="131"/>
      <c r="AB71" s="131"/>
      <c r="AC71" s="131"/>
    </row>
    <row r="72" spans="1:29" ht="15.75" customHeight="1">
      <c r="A72" s="777" t="s">
        <v>342</v>
      </c>
      <c r="B72" s="771">
        <v>13</v>
      </c>
      <c r="C72" s="141"/>
      <c r="D72" s="128"/>
      <c r="E72" s="128"/>
      <c r="F72" s="131"/>
      <c r="G72" s="128"/>
      <c r="H72" s="128"/>
      <c r="I72" s="128"/>
      <c r="J72" s="128"/>
      <c r="K72" s="128"/>
      <c r="L72" s="128"/>
      <c r="M72" s="128"/>
      <c r="N72" s="131"/>
      <c r="O72" s="131"/>
      <c r="P72" s="131"/>
      <c r="Q72" s="131"/>
      <c r="R72" s="131"/>
      <c r="S72" s="131"/>
      <c r="T72" s="131"/>
      <c r="U72" s="131"/>
      <c r="V72" s="131"/>
      <c r="W72" s="131"/>
      <c r="X72" s="131"/>
      <c r="Y72" s="131"/>
      <c r="Z72" s="131"/>
      <c r="AA72" s="131"/>
      <c r="AB72" s="131"/>
      <c r="AC72" s="131"/>
    </row>
    <row r="73" spans="1:29" ht="15.75" customHeight="1">
      <c r="A73" s="777" t="s">
        <v>1577</v>
      </c>
      <c r="B73" s="771">
        <v>13</v>
      </c>
      <c r="C73" s="141"/>
      <c r="D73" s="128"/>
      <c r="E73" s="128"/>
      <c r="F73" s="150"/>
      <c r="G73" s="128"/>
      <c r="H73" s="128" t="s">
        <v>303</v>
      </c>
      <c r="I73" s="128"/>
      <c r="J73" s="128"/>
      <c r="K73" s="128">
        <v>1</v>
      </c>
      <c r="L73" s="128">
        <v>1</v>
      </c>
      <c r="M73" s="128"/>
      <c r="N73" s="150"/>
      <c r="O73" s="3"/>
      <c r="P73" s="131"/>
      <c r="Q73" s="131"/>
      <c r="R73" s="131"/>
      <c r="S73" s="131"/>
      <c r="T73" s="131"/>
      <c r="U73" s="131"/>
      <c r="V73" s="131"/>
      <c r="W73" s="131"/>
      <c r="X73" s="131"/>
      <c r="Y73" s="131"/>
      <c r="Z73" s="131"/>
      <c r="AA73" s="131"/>
      <c r="AB73" s="131"/>
      <c r="AC73" s="131"/>
    </row>
    <row r="74" spans="1:29" ht="15.75" customHeight="1">
      <c r="A74" s="777" t="s">
        <v>1578</v>
      </c>
      <c r="B74" s="771">
        <v>13</v>
      </c>
      <c r="C74" s="141"/>
      <c r="D74" s="128"/>
      <c r="E74" s="128"/>
      <c r="F74" s="150"/>
      <c r="G74" s="128"/>
      <c r="H74" s="128" t="s">
        <v>303</v>
      </c>
      <c r="I74" s="128"/>
      <c r="J74" s="128"/>
      <c r="K74" s="128">
        <v>1</v>
      </c>
      <c r="L74" s="128"/>
      <c r="M74" s="128">
        <v>1</v>
      </c>
      <c r="N74" s="150"/>
      <c r="O74" s="3"/>
      <c r="P74" s="131"/>
      <c r="Q74" s="131"/>
      <c r="R74" s="131"/>
      <c r="S74" s="131"/>
      <c r="T74" s="131"/>
      <c r="U74" s="131"/>
      <c r="V74" s="131"/>
      <c r="W74" s="131"/>
      <c r="X74" s="131"/>
      <c r="Y74" s="131"/>
      <c r="Z74" s="131"/>
      <c r="AA74" s="131"/>
      <c r="AB74" s="131"/>
      <c r="AC74" s="131"/>
    </row>
    <row r="75" spans="1:29" ht="15.75" customHeight="1">
      <c r="A75" s="777" t="s">
        <v>343</v>
      </c>
      <c r="B75" s="773" t="s">
        <v>322</v>
      </c>
      <c r="C75" s="141"/>
      <c r="D75" s="128"/>
      <c r="E75" s="128"/>
      <c r="F75" s="150"/>
      <c r="G75" s="128"/>
      <c r="H75" s="128"/>
      <c r="I75" s="128"/>
      <c r="J75" s="128">
        <v>1</v>
      </c>
      <c r="K75" s="128"/>
      <c r="L75" s="128"/>
      <c r="M75" s="128"/>
      <c r="N75" s="150"/>
      <c r="O75" s="151"/>
      <c r="P75" s="131"/>
      <c r="Q75" s="131"/>
      <c r="R75" s="131"/>
      <c r="S75" s="131"/>
      <c r="T75" s="131"/>
      <c r="U75" s="131"/>
      <c r="V75" s="131"/>
      <c r="W75" s="131"/>
      <c r="X75" s="131"/>
      <c r="Y75" s="131"/>
      <c r="Z75" s="131"/>
      <c r="AA75" s="131"/>
      <c r="AB75" s="131"/>
      <c r="AC75" s="131"/>
    </row>
    <row r="76" spans="1:29" ht="15.75" customHeight="1">
      <c r="A76" s="777" t="s">
        <v>344</v>
      </c>
      <c r="B76" s="773" t="s">
        <v>322</v>
      </c>
      <c r="C76" s="141"/>
      <c r="D76" s="128"/>
      <c r="E76" s="128"/>
      <c r="F76" s="150"/>
      <c r="G76" s="128"/>
      <c r="H76" s="128"/>
      <c r="I76" s="128"/>
      <c r="J76" s="128">
        <v>1</v>
      </c>
      <c r="K76" s="128"/>
      <c r="L76" s="128"/>
      <c r="M76" s="128">
        <v>1</v>
      </c>
      <c r="N76" s="150"/>
      <c r="O76" s="151"/>
      <c r="P76" s="131"/>
      <c r="Q76" s="131"/>
      <c r="R76" s="131"/>
      <c r="S76" s="131"/>
      <c r="T76" s="131"/>
      <c r="U76" s="131"/>
      <c r="V76" s="131"/>
      <c r="W76" s="131"/>
      <c r="X76" s="131"/>
      <c r="Y76" s="131"/>
      <c r="Z76" s="131"/>
      <c r="AA76" s="131"/>
      <c r="AB76" s="131"/>
      <c r="AC76" s="131"/>
    </row>
    <row r="77" spans="1:29" ht="15.75" customHeight="1">
      <c r="A77" s="777" t="s">
        <v>345</v>
      </c>
      <c r="B77" s="773" t="s">
        <v>322</v>
      </c>
      <c r="C77" s="141"/>
      <c r="D77" s="128"/>
      <c r="E77" s="128"/>
      <c r="F77" s="150"/>
      <c r="G77" s="128"/>
      <c r="H77" s="128"/>
      <c r="I77" s="128"/>
      <c r="J77" s="128">
        <v>1</v>
      </c>
      <c r="K77" s="128"/>
      <c r="L77" s="128"/>
      <c r="M77" s="128"/>
      <c r="N77" s="150"/>
      <c r="O77" s="151"/>
      <c r="P77" s="131"/>
      <c r="Q77" s="131"/>
      <c r="R77" s="131"/>
      <c r="S77" s="131"/>
      <c r="T77" s="131"/>
      <c r="U77" s="131"/>
      <c r="V77" s="131"/>
      <c r="W77" s="131"/>
      <c r="X77" s="131"/>
      <c r="Y77" s="131"/>
      <c r="Z77" s="131"/>
      <c r="AA77" s="131"/>
      <c r="AB77" s="131"/>
      <c r="AC77" s="131"/>
    </row>
    <row r="78" spans="1:29" ht="15.75" customHeight="1">
      <c r="A78" s="777" t="s">
        <v>346</v>
      </c>
      <c r="B78" s="773" t="s">
        <v>322</v>
      </c>
      <c r="C78" s="141"/>
      <c r="D78" s="128"/>
      <c r="E78" s="128"/>
      <c r="F78" s="150"/>
      <c r="G78" s="128"/>
      <c r="H78" s="128"/>
      <c r="I78" s="128"/>
      <c r="J78" s="128">
        <v>1</v>
      </c>
      <c r="K78" s="128"/>
      <c r="L78" s="128"/>
      <c r="M78" s="128">
        <v>1</v>
      </c>
      <c r="N78" s="150"/>
      <c r="O78" s="151"/>
      <c r="P78" s="131"/>
      <c r="Q78" s="131"/>
      <c r="R78" s="131"/>
      <c r="S78" s="131"/>
      <c r="T78" s="131"/>
      <c r="U78" s="131"/>
      <c r="V78" s="131"/>
      <c r="W78" s="131"/>
      <c r="X78" s="131"/>
      <c r="Y78" s="131"/>
      <c r="Z78" s="131"/>
      <c r="AA78" s="131"/>
      <c r="AB78" s="131"/>
      <c r="AC78" s="131"/>
    </row>
    <row r="79" spans="1:29" ht="15.75" customHeight="1">
      <c r="A79" s="777" t="s">
        <v>347</v>
      </c>
      <c r="B79" s="773" t="s">
        <v>322</v>
      </c>
      <c r="C79" s="141"/>
      <c r="D79" s="128"/>
      <c r="E79" s="128"/>
      <c r="F79" s="150"/>
      <c r="G79" s="128"/>
      <c r="H79" s="128"/>
      <c r="I79" s="128"/>
      <c r="J79" s="128">
        <v>1</v>
      </c>
      <c r="K79" s="128"/>
      <c r="L79" s="128"/>
      <c r="M79" s="128">
        <v>1</v>
      </c>
      <c r="N79" s="145"/>
      <c r="O79" s="3"/>
      <c r="P79" s="131"/>
      <c r="Q79" s="131"/>
      <c r="R79" s="131"/>
      <c r="S79" s="131"/>
      <c r="T79" s="131"/>
      <c r="U79" s="131"/>
      <c r="V79" s="131"/>
      <c r="W79" s="131"/>
      <c r="X79" s="131"/>
      <c r="Y79" s="131"/>
      <c r="Z79" s="131"/>
      <c r="AA79" s="131"/>
      <c r="AB79" s="131"/>
      <c r="AC79" s="131"/>
    </row>
    <row r="80" spans="1:29" ht="15.75" customHeight="1">
      <c r="A80" s="777" t="s">
        <v>348</v>
      </c>
      <c r="B80" s="773" t="s">
        <v>322</v>
      </c>
      <c r="C80" s="141"/>
      <c r="D80" s="128"/>
      <c r="E80" s="128"/>
      <c r="F80" s="150"/>
      <c r="G80" s="128"/>
      <c r="H80" s="128"/>
      <c r="I80" s="128"/>
      <c r="J80" s="128">
        <v>1</v>
      </c>
      <c r="K80" s="128"/>
      <c r="L80" s="128"/>
      <c r="M80" s="128"/>
      <c r="N80" s="150"/>
      <c r="O80" s="151"/>
      <c r="P80" s="131"/>
      <c r="Q80" s="131"/>
      <c r="R80" s="131"/>
      <c r="S80" s="131"/>
      <c r="T80" s="131"/>
      <c r="U80" s="131"/>
      <c r="V80" s="131"/>
      <c r="W80" s="131"/>
      <c r="X80" s="131"/>
      <c r="Y80" s="131"/>
      <c r="Z80" s="131"/>
      <c r="AA80" s="131"/>
      <c r="AB80" s="131"/>
      <c r="AC80" s="131"/>
    </row>
    <row r="81" spans="1:29" ht="15.75" customHeight="1">
      <c r="A81" s="777" t="s">
        <v>349</v>
      </c>
      <c r="B81" s="773" t="s">
        <v>322</v>
      </c>
      <c r="C81" s="141"/>
      <c r="D81" s="128"/>
      <c r="E81" s="128"/>
      <c r="F81" s="150"/>
      <c r="G81" s="128"/>
      <c r="H81" s="128"/>
      <c r="I81" s="128"/>
      <c r="J81" s="128">
        <v>1</v>
      </c>
      <c r="K81" s="128"/>
      <c r="L81" s="128"/>
      <c r="M81" s="128">
        <v>1</v>
      </c>
      <c r="N81" s="150"/>
      <c r="O81" s="151"/>
      <c r="P81" s="131"/>
      <c r="Q81" s="131"/>
      <c r="R81" s="131"/>
      <c r="S81" s="131"/>
      <c r="T81" s="131"/>
      <c r="U81" s="131"/>
      <c r="V81" s="131"/>
      <c r="W81" s="131"/>
      <c r="X81" s="131"/>
      <c r="Y81" s="131"/>
      <c r="Z81" s="131"/>
      <c r="AA81" s="131"/>
      <c r="AB81" s="131"/>
      <c r="AC81" s="131"/>
    </row>
    <row r="82" spans="1:29" ht="15.75" customHeight="1">
      <c r="A82" s="777" t="s">
        <v>350</v>
      </c>
      <c r="B82" s="773" t="s">
        <v>322</v>
      </c>
      <c r="C82" s="141"/>
      <c r="D82" s="128"/>
      <c r="E82" s="128"/>
      <c r="F82" s="150"/>
      <c r="G82" s="128"/>
      <c r="H82" s="128"/>
      <c r="I82" s="128"/>
      <c r="J82" s="128">
        <v>1</v>
      </c>
      <c r="K82" s="128"/>
      <c r="L82" s="128"/>
      <c r="M82" s="128"/>
      <c r="N82" s="150"/>
      <c r="O82" s="151"/>
      <c r="P82" s="131"/>
      <c r="Q82" s="131"/>
      <c r="R82" s="131"/>
      <c r="S82" s="131"/>
      <c r="T82" s="131"/>
      <c r="U82" s="131"/>
      <c r="V82" s="131"/>
      <c r="W82" s="131"/>
      <c r="X82" s="131"/>
      <c r="Y82" s="131"/>
      <c r="Z82" s="131"/>
      <c r="AA82" s="131"/>
      <c r="AB82" s="131"/>
      <c r="AC82" s="131"/>
    </row>
    <row r="83" spans="1:29" ht="15.75" customHeight="1">
      <c r="A83" s="777" t="s">
        <v>351</v>
      </c>
      <c r="B83" s="773" t="s">
        <v>322</v>
      </c>
      <c r="C83" s="141"/>
      <c r="D83" s="128"/>
      <c r="E83" s="128"/>
      <c r="F83" s="150"/>
      <c r="G83" s="128"/>
      <c r="H83" s="128"/>
      <c r="I83" s="128"/>
      <c r="J83" s="128">
        <v>1</v>
      </c>
      <c r="K83" s="128"/>
      <c r="L83" s="128"/>
      <c r="M83" s="128"/>
      <c r="N83" s="150"/>
      <c r="O83" s="151"/>
      <c r="P83" s="131"/>
      <c r="Q83" s="131"/>
      <c r="R83" s="131"/>
      <c r="S83" s="131"/>
      <c r="T83" s="131"/>
      <c r="U83" s="131"/>
      <c r="V83" s="131"/>
      <c r="W83" s="131"/>
      <c r="X83" s="131"/>
      <c r="Y83" s="131"/>
      <c r="Z83" s="131"/>
      <c r="AA83" s="131"/>
      <c r="AB83" s="131"/>
      <c r="AC83" s="131"/>
    </row>
    <row r="84" spans="1:29" ht="15.75" customHeight="1">
      <c r="A84" s="777" t="s">
        <v>352</v>
      </c>
      <c r="B84" s="773" t="s">
        <v>322</v>
      </c>
      <c r="C84" s="141"/>
      <c r="D84" s="128"/>
      <c r="E84" s="128"/>
      <c r="F84" s="150"/>
      <c r="G84" s="128"/>
      <c r="H84" s="128"/>
      <c r="I84" s="128"/>
      <c r="J84" s="128">
        <v>1</v>
      </c>
      <c r="K84" s="128"/>
      <c r="L84" s="128"/>
      <c r="M84" s="128"/>
      <c r="N84" s="150"/>
      <c r="O84" s="151"/>
      <c r="P84" s="131"/>
      <c r="Q84" s="131"/>
      <c r="R84" s="131"/>
      <c r="S84" s="131"/>
      <c r="T84" s="131"/>
      <c r="U84" s="131"/>
      <c r="V84" s="131"/>
      <c r="W84" s="131"/>
      <c r="X84" s="131"/>
      <c r="Y84" s="131"/>
      <c r="Z84" s="131"/>
      <c r="AA84" s="131"/>
      <c r="AB84" s="131"/>
      <c r="AC84" s="131"/>
    </row>
    <row r="85" spans="1:29" ht="15.75" customHeight="1">
      <c r="A85" s="777" t="s">
        <v>353</v>
      </c>
      <c r="B85" s="773" t="s">
        <v>322</v>
      </c>
      <c r="C85" s="141"/>
      <c r="D85" s="128"/>
      <c r="E85" s="128"/>
      <c r="F85" s="150"/>
      <c r="G85" s="128"/>
      <c r="H85" s="128"/>
      <c r="I85" s="128"/>
      <c r="J85" s="128">
        <v>1</v>
      </c>
      <c r="K85" s="128"/>
      <c r="L85" s="128"/>
      <c r="M85" s="128"/>
      <c r="N85" s="150"/>
      <c r="O85" s="151"/>
      <c r="P85" s="131"/>
      <c r="Q85" s="131"/>
      <c r="R85" s="131"/>
      <c r="S85" s="131"/>
      <c r="T85" s="131"/>
      <c r="U85" s="131"/>
      <c r="V85" s="131"/>
      <c r="W85" s="131"/>
      <c r="X85" s="131"/>
      <c r="Y85" s="131"/>
      <c r="Z85" s="131"/>
      <c r="AA85" s="131"/>
      <c r="AB85" s="131"/>
      <c r="AC85" s="131"/>
    </row>
    <row r="86" spans="1:29" ht="15.75" customHeight="1">
      <c r="A86" s="131"/>
      <c r="B86" s="141"/>
      <c r="C86" s="141"/>
      <c r="D86" s="128"/>
      <c r="E86" s="128"/>
      <c r="F86" s="131"/>
      <c r="G86" s="128"/>
      <c r="H86" s="128"/>
      <c r="I86" s="128"/>
      <c r="J86" s="128"/>
      <c r="K86" s="128"/>
      <c r="L86" s="128"/>
      <c r="M86" s="128"/>
      <c r="N86" s="131"/>
      <c r="O86" s="131"/>
      <c r="P86" s="131"/>
      <c r="Q86" s="131"/>
      <c r="R86" s="131"/>
      <c r="S86" s="131"/>
      <c r="T86" s="131"/>
      <c r="U86" s="131"/>
      <c r="V86" s="131"/>
      <c r="W86" s="131"/>
      <c r="X86" s="131"/>
      <c r="Y86" s="131"/>
      <c r="Z86" s="131"/>
      <c r="AA86" s="131"/>
      <c r="AB86" s="131"/>
      <c r="AC86" s="131"/>
    </row>
    <row r="87" spans="1:29" ht="15.75" customHeight="1">
      <c r="A87" s="153" t="s">
        <v>354</v>
      </c>
      <c r="B87" s="154"/>
      <c r="C87" s="155">
        <f>(D87+D88)/(E87+E88)</f>
        <v>0.17857142857142858</v>
      </c>
      <c r="D87" s="156">
        <f>SUM(D7:D71)</f>
        <v>5</v>
      </c>
      <c r="E87" s="156">
        <f>SUM(E7:E86)</f>
        <v>0</v>
      </c>
      <c r="F87" s="156"/>
      <c r="G87" s="156"/>
      <c r="H87" s="156"/>
      <c r="I87" s="156"/>
      <c r="J87" s="156">
        <f>SUM(J7:J71)</f>
        <v>14</v>
      </c>
      <c r="K87" s="156">
        <f>SUM(K7:K71)</f>
        <v>34</v>
      </c>
      <c r="L87" s="156">
        <f>SUM(L7:L71)</f>
        <v>46</v>
      </c>
      <c r="M87" s="156">
        <f>SUM(M7:M71)</f>
        <v>47</v>
      </c>
      <c r="N87" s="156"/>
      <c r="O87" s="156"/>
      <c r="P87" s="156"/>
      <c r="Q87" s="131"/>
      <c r="R87" s="131"/>
      <c r="S87" s="131"/>
      <c r="T87" s="131"/>
      <c r="U87" s="131"/>
      <c r="V87" s="131"/>
      <c r="W87" s="131"/>
      <c r="X87" s="131"/>
      <c r="Y87" s="131"/>
      <c r="Z87" s="131"/>
      <c r="AA87" s="131"/>
      <c r="AB87" s="131"/>
      <c r="AC87" s="131"/>
    </row>
    <row r="88" spans="1:29" ht="15.75" customHeight="1">
      <c r="A88" s="157" t="s">
        <v>355</v>
      </c>
      <c r="B88" s="158"/>
      <c r="C88" s="159">
        <f>D88/E88</f>
        <v>0</v>
      </c>
      <c r="D88" s="160">
        <f>SUM(D89:D105)</f>
        <v>0</v>
      </c>
      <c r="E88" s="161">
        <f>SUM(E89:E138)</f>
        <v>28</v>
      </c>
      <c r="F88" s="161"/>
      <c r="G88" s="161"/>
      <c r="H88" s="161"/>
      <c r="I88" s="161"/>
      <c r="J88" s="161">
        <f>SUM(J91:J105)</f>
        <v>0</v>
      </c>
      <c r="K88" s="161">
        <f t="shared" ref="K88:M88" si="0">SUM(K89:K138)</f>
        <v>28</v>
      </c>
      <c r="L88" s="161">
        <f t="shared" si="0"/>
        <v>28</v>
      </c>
      <c r="M88" s="161">
        <f t="shared" si="0"/>
        <v>28</v>
      </c>
      <c r="N88" s="161"/>
      <c r="O88" s="161"/>
      <c r="P88" s="161"/>
      <c r="Q88" s="131"/>
      <c r="R88" s="131"/>
      <c r="S88" s="131"/>
      <c r="T88" s="131"/>
      <c r="U88" s="131"/>
      <c r="V88" s="131"/>
      <c r="W88" s="131"/>
      <c r="X88" s="131"/>
      <c r="Y88" s="131"/>
      <c r="Z88" s="131"/>
      <c r="AA88" s="131"/>
      <c r="AB88" s="131"/>
      <c r="AC88" s="131"/>
    </row>
    <row r="89" spans="1:29" ht="15.75" customHeight="1">
      <c r="A89" s="779" t="s">
        <v>1556</v>
      </c>
      <c r="B89" s="163"/>
      <c r="C89" s="164"/>
      <c r="D89" s="128"/>
      <c r="E89" s="128">
        <v>1</v>
      </c>
      <c r="F89" s="131"/>
      <c r="G89" s="128"/>
      <c r="H89" s="128" t="s">
        <v>356</v>
      </c>
      <c r="I89" s="128"/>
      <c r="J89" s="128"/>
      <c r="K89" s="128">
        <v>1</v>
      </c>
      <c r="L89" s="128">
        <v>1</v>
      </c>
      <c r="M89" s="128">
        <v>1</v>
      </c>
      <c r="N89" s="131"/>
      <c r="O89" s="131"/>
      <c r="P89" s="165" t="s">
        <v>170</v>
      </c>
      <c r="Q89" s="131"/>
      <c r="R89" s="131"/>
      <c r="S89" s="131"/>
      <c r="T89" s="131"/>
      <c r="U89" s="131"/>
      <c r="V89" s="131"/>
      <c r="W89" s="131"/>
      <c r="X89" s="131"/>
      <c r="Y89" s="131"/>
      <c r="Z89" s="131"/>
      <c r="AA89" s="131"/>
      <c r="AB89" s="131"/>
      <c r="AC89" s="131"/>
    </row>
    <row r="90" spans="1:29" ht="15.75" customHeight="1">
      <c r="A90" s="131" t="s">
        <v>357</v>
      </c>
      <c r="B90" s="163"/>
      <c r="C90" s="163"/>
      <c r="D90" s="128"/>
      <c r="E90" s="128">
        <v>1</v>
      </c>
      <c r="F90" s="131"/>
      <c r="G90" s="128"/>
      <c r="H90" s="128" t="s">
        <v>356</v>
      </c>
      <c r="I90" s="128"/>
      <c r="J90" s="128"/>
      <c r="K90" s="128">
        <v>1</v>
      </c>
      <c r="L90" s="128">
        <v>1</v>
      </c>
      <c r="M90" s="128">
        <v>1</v>
      </c>
      <c r="N90" s="131"/>
      <c r="O90" s="131"/>
      <c r="P90" s="131"/>
      <c r="Q90" s="131"/>
      <c r="R90" s="131"/>
      <c r="S90" s="131"/>
      <c r="T90" s="131"/>
      <c r="U90" s="131"/>
      <c r="V90" s="131"/>
      <c r="W90" s="131"/>
      <c r="X90" s="131"/>
      <c r="Y90" s="131"/>
      <c r="Z90" s="131"/>
      <c r="AA90" s="131"/>
      <c r="AB90" s="131"/>
      <c r="AC90" s="131"/>
    </row>
    <row r="91" spans="1:29" ht="15.75" customHeight="1">
      <c r="A91" s="131" t="s">
        <v>358</v>
      </c>
      <c r="B91" s="163"/>
      <c r="C91" s="163"/>
      <c r="D91" s="128"/>
      <c r="E91" s="128">
        <v>1</v>
      </c>
      <c r="F91" s="131"/>
      <c r="G91" s="128"/>
      <c r="H91" s="128" t="s">
        <v>356</v>
      </c>
      <c r="I91" s="128"/>
      <c r="J91" s="128"/>
      <c r="K91" s="128">
        <v>1</v>
      </c>
      <c r="L91" s="128">
        <v>1</v>
      </c>
      <c r="M91" s="128">
        <v>1</v>
      </c>
      <c r="N91" s="131"/>
      <c r="O91" s="131"/>
      <c r="P91" s="131" t="s">
        <v>170</v>
      </c>
      <c r="Q91" s="131"/>
      <c r="R91" s="131"/>
      <c r="S91" s="131"/>
      <c r="T91" s="131"/>
      <c r="U91" s="131"/>
      <c r="V91" s="131"/>
      <c r="W91" s="131"/>
      <c r="X91" s="131"/>
      <c r="Y91" s="131"/>
      <c r="Z91" s="131"/>
      <c r="AA91" s="131"/>
      <c r="AB91" s="131"/>
      <c r="AC91" s="131"/>
    </row>
    <row r="92" spans="1:29" ht="15.75" customHeight="1">
      <c r="A92" s="131" t="s">
        <v>359</v>
      </c>
      <c r="B92" s="163"/>
      <c r="C92" s="163"/>
      <c r="D92" s="128"/>
      <c r="E92" s="128">
        <v>1</v>
      </c>
      <c r="F92" s="131"/>
      <c r="G92" s="128"/>
      <c r="H92" s="128" t="s">
        <v>356</v>
      </c>
      <c r="I92" s="128"/>
      <c r="J92" s="128"/>
      <c r="K92" s="128">
        <v>1</v>
      </c>
      <c r="L92" s="128">
        <v>1</v>
      </c>
      <c r="M92" s="128">
        <v>1</v>
      </c>
      <c r="N92" s="131"/>
      <c r="O92" s="131"/>
      <c r="P92" s="131" t="s">
        <v>170</v>
      </c>
      <c r="Q92" s="131"/>
      <c r="R92" s="131"/>
      <c r="S92" s="131"/>
      <c r="T92" s="131"/>
      <c r="U92" s="131"/>
      <c r="V92" s="131"/>
      <c r="W92" s="131"/>
      <c r="X92" s="131"/>
      <c r="Y92" s="131"/>
      <c r="Z92" s="131"/>
      <c r="AA92" s="131"/>
      <c r="AB92" s="131"/>
      <c r="AC92" s="131"/>
    </row>
    <row r="93" spans="1:29" ht="15.75" customHeight="1">
      <c r="A93" s="131" t="s">
        <v>360</v>
      </c>
      <c r="B93" s="163"/>
      <c r="C93" s="163"/>
      <c r="D93" s="128"/>
      <c r="E93" s="128">
        <v>1</v>
      </c>
      <c r="F93" s="131"/>
      <c r="G93" s="128"/>
      <c r="H93" s="128" t="s">
        <v>356</v>
      </c>
      <c r="I93" s="128"/>
      <c r="J93" s="128"/>
      <c r="K93" s="128">
        <v>1</v>
      </c>
      <c r="L93" s="128">
        <v>1</v>
      </c>
      <c r="M93" s="128">
        <v>1</v>
      </c>
      <c r="N93" s="166"/>
      <c r="O93" s="166"/>
      <c r="P93" s="166"/>
      <c r="Q93" s="131"/>
      <c r="R93" s="131"/>
      <c r="S93" s="131"/>
      <c r="T93" s="131"/>
      <c r="U93" s="131"/>
      <c r="V93" s="131"/>
      <c r="W93" s="131"/>
      <c r="X93" s="131"/>
      <c r="Y93" s="131"/>
      <c r="Z93" s="131"/>
      <c r="AA93" s="131"/>
      <c r="AB93" s="131"/>
      <c r="AC93" s="131"/>
    </row>
    <row r="94" spans="1:29" ht="15.75" customHeight="1">
      <c r="A94" s="131" t="s">
        <v>361</v>
      </c>
      <c r="B94" s="163"/>
      <c r="C94" s="163"/>
      <c r="D94" s="128"/>
      <c r="E94" s="128">
        <v>1</v>
      </c>
      <c r="F94" s="131"/>
      <c r="G94" s="128"/>
      <c r="H94" s="128"/>
      <c r="I94" s="128"/>
      <c r="J94" s="128"/>
      <c r="K94" s="128">
        <v>1</v>
      </c>
      <c r="L94" s="128">
        <v>1</v>
      </c>
      <c r="M94" s="128">
        <v>1</v>
      </c>
      <c r="N94" s="131"/>
      <c r="O94" s="131"/>
      <c r="P94" s="131"/>
      <c r="Q94" s="131"/>
      <c r="R94" s="131"/>
      <c r="S94" s="131"/>
      <c r="T94" s="131"/>
      <c r="U94" s="131"/>
      <c r="V94" s="131"/>
      <c r="W94" s="131"/>
      <c r="X94" s="131"/>
      <c r="Y94" s="131"/>
      <c r="Z94" s="131"/>
      <c r="AA94" s="131"/>
      <c r="AB94" s="131"/>
      <c r="AC94" s="131"/>
    </row>
    <row r="95" spans="1:29" ht="15.75" customHeight="1">
      <c r="A95" s="131" t="s">
        <v>362</v>
      </c>
      <c r="B95" s="163"/>
      <c r="C95" s="163"/>
      <c r="D95" s="128"/>
      <c r="E95" s="128">
        <v>1</v>
      </c>
      <c r="F95" s="131"/>
      <c r="G95" s="128"/>
      <c r="H95" s="128" t="s">
        <v>356</v>
      </c>
      <c r="I95" s="128"/>
      <c r="J95" s="128"/>
      <c r="K95" s="128">
        <v>1</v>
      </c>
      <c r="L95" s="128">
        <v>1</v>
      </c>
      <c r="M95" s="128">
        <v>1</v>
      </c>
      <c r="N95" s="131"/>
      <c r="O95" s="131"/>
      <c r="P95" s="131" t="s">
        <v>170</v>
      </c>
      <c r="Q95" s="131"/>
      <c r="R95" s="131"/>
      <c r="S95" s="131"/>
      <c r="T95" s="131"/>
      <c r="U95" s="131"/>
      <c r="V95" s="131"/>
      <c r="W95" s="131"/>
      <c r="X95" s="131"/>
      <c r="Y95" s="131"/>
      <c r="Z95" s="131"/>
      <c r="AA95" s="131"/>
      <c r="AB95" s="131"/>
      <c r="AC95" s="131"/>
    </row>
    <row r="96" spans="1:29" ht="15.75" customHeight="1">
      <c r="A96" s="131" t="s">
        <v>363</v>
      </c>
      <c r="B96" s="163"/>
      <c r="C96" s="163"/>
      <c r="D96" s="128"/>
      <c r="E96" s="128">
        <v>1</v>
      </c>
      <c r="F96" s="131"/>
      <c r="G96" s="128"/>
      <c r="H96" s="128" t="s">
        <v>356</v>
      </c>
      <c r="I96" s="128"/>
      <c r="J96" s="128"/>
      <c r="K96" s="128">
        <v>1</v>
      </c>
      <c r="L96" s="128">
        <v>1</v>
      </c>
      <c r="M96" s="128">
        <v>1</v>
      </c>
      <c r="N96" s="131"/>
      <c r="O96" s="131"/>
      <c r="P96" s="131" t="s">
        <v>170</v>
      </c>
      <c r="Q96" s="131"/>
      <c r="R96" s="131"/>
      <c r="S96" s="131"/>
      <c r="T96" s="131"/>
      <c r="U96" s="131"/>
      <c r="V96" s="131"/>
      <c r="W96" s="131"/>
      <c r="X96" s="131"/>
      <c r="Y96" s="131"/>
      <c r="Z96" s="131"/>
      <c r="AA96" s="131"/>
      <c r="AB96" s="131"/>
      <c r="AC96" s="131"/>
    </row>
    <row r="97" spans="1:29" ht="15.75" customHeight="1">
      <c r="A97" s="131" t="s">
        <v>364</v>
      </c>
      <c r="B97" s="163"/>
      <c r="C97" s="163"/>
      <c r="D97" s="128"/>
      <c r="E97" s="128">
        <v>1</v>
      </c>
      <c r="F97" s="131"/>
      <c r="G97" s="128"/>
      <c r="H97" s="128" t="s">
        <v>356</v>
      </c>
      <c r="I97" s="128"/>
      <c r="J97" s="128"/>
      <c r="K97" s="128">
        <v>1</v>
      </c>
      <c r="L97" s="128">
        <v>1</v>
      </c>
      <c r="M97" s="128">
        <v>1</v>
      </c>
      <c r="N97" s="131"/>
      <c r="O97" s="131"/>
      <c r="P97" s="131" t="s">
        <v>170</v>
      </c>
      <c r="Q97" s="131"/>
      <c r="R97" s="131"/>
      <c r="S97" s="131"/>
      <c r="T97" s="131"/>
      <c r="U97" s="131"/>
      <c r="V97" s="131"/>
      <c r="W97" s="131"/>
      <c r="X97" s="131"/>
      <c r="Y97" s="131"/>
      <c r="Z97" s="131"/>
      <c r="AA97" s="131"/>
      <c r="AB97" s="131"/>
      <c r="AC97" s="131"/>
    </row>
    <row r="98" spans="1:29" ht="15.75" customHeight="1">
      <c r="A98" s="131" t="s">
        <v>365</v>
      </c>
      <c r="B98" s="163"/>
      <c r="C98" s="163"/>
      <c r="D98" s="128"/>
      <c r="E98" s="128">
        <v>1</v>
      </c>
      <c r="F98" s="131"/>
      <c r="G98" s="128"/>
      <c r="H98" s="128" t="s">
        <v>356</v>
      </c>
      <c r="I98" s="128"/>
      <c r="J98" s="128"/>
      <c r="K98" s="128">
        <v>1</v>
      </c>
      <c r="L98" s="128">
        <v>1</v>
      </c>
      <c r="M98" s="128">
        <v>1</v>
      </c>
      <c r="N98" s="131"/>
      <c r="O98" s="131"/>
      <c r="P98" s="131" t="s">
        <v>170</v>
      </c>
      <c r="Q98" s="131"/>
      <c r="R98" s="131"/>
      <c r="S98" s="131"/>
      <c r="T98" s="131"/>
      <c r="U98" s="131"/>
      <c r="V98" s="131"/>
      <c r="W98" s="131"/>
      <c r="X98" s="131"/>
      <c r="Y98" s="131"/>
      <c r="Z98" s="131"/>
      <c r="AA98" s="131"/>
      <c r="AB98" s="131"/>
      <c r="AC98" s="131"/>
    </row>
    <row r="99" spans="1:29" ht="15.75" customHeight="1">
      <c r="A99" s="131" t="s">
        <v>366</v>
      </c>
      <c r="B99" s="163"/>
      <c r="C99" s="163"/>
      <c r="D99" s="128"/>
      <c r="E99" s="128">
        <v>1</v>
      </c>
      <c r="F99" s="131"/>
      <c r="G99" s="128"/>
      <c r="H99" s="128" t="s">
        <v>356</v>
      </c>
      <c r="I99" s="128"/>
      <c r="J99" s="128"/>
      <c r="K99" s="128">
        <v>1</v>
      </c>
      <c r="L99" s="128">
        <v>1</v>
      </c>
      <c r="M99" s="128">
        <v>1</v>
      </c>
      <c r="N99" s="131"/>
      <c r="O99" s="131"/>
      <c r="P99" s="131" t="s">
        <v>170</v>
      </c>
      <c r="Q99" s="131"/>
      <c r="R99" s="131"/>
      <c r="S99" s="131"/>
      <c r="T99" s="131"/>
      <c r="U99" s="131"/>
      <c r="V99" s="131"/>
      <c r="W99" s="131"/>
      <c r="X99" s="131"/>
      <c r="Y99" s="131"/>
      <c r="Z99" s="131"/>
      <c r="AA99" s="131"/>
      <c r="AB99" s="131"/>
      <c r="AC99" s="131"/>
    </row>
    <row r="100" spans="1:29" ht="15.75" customHeight="1">
      <c r="A100" s="131" t="s">
        <v>367</v>
      </c>
      <c r="B100" s="163"/>
      <c r="C100" s="163"/>
      <c r="D100" s="128"/>
      <c r="E100" s="128">
        <v>1</v>
      </c>
      <c r="F100" s="131"/>
      <c r="G100" s="128"/>
      <c r="H100" s="128" t="s">
        <v>356</v>
      </c>
      <c r="I100" s="128"/>
      <c r="J100" s="128"/>
      <c r="K100" s="128">
        <v>1</v>
      </c>
      <c r="L100" s="128">
        <v>1</v>
      </c>
      <c r="M100" s="128">
        <v>1</v>
      </c>
      <c r="N100" s="131"/>
      <c r="O100" s="131"/>
      <c r="P100" s="131" t="s">
        <v>170</v>
      </c>
      <c r="Q100" s="131"/>
      <c r="R100" s="131"/>
      <c r="S100" s="131"/>
      <c r="T100" s="131"/>
      <c r="U100" s="131"/>
      <c r="V100" s="131"/>
      <c r="W100" s="131"/>
      <c r="X100" s="131"/>
      <c r="Y100" s="131"/>
      <c r="Z100" s="131"/>
      <c r="AA100" s="131"/>
      <c r="AB100" s="131"/>
      <c r="AC100" s="131"/>
    </row>
    <row r="101" spans="1:29" ht="15.75" customHeight="1">
      <c r="A101" s="131" t="s">
        <v>368</v>
      </c>
      <c r="B101" s="163"/>
      <c r="C101" s="163"/>
      <c r="D101" s="128"/>
      <c r="E101" s="128">
        <v>1</v>
      </c>
      <c r="F101" s="131"/>
      <c r="G101" s="128"/>
      <c r="H101" s="128" t="s">
        <v>356</v>
      </c>
      <c r="I101" s="128"/>
      <c r="J101" s="128"/>
      <c r="K101" s="128">
        <v>1</v>
      </c>
      <c r="L101" s="128">
        <v>1</v>
      </c>
      <c r="M101" s="128">
        <v>1</v>
      </c>
      <c r="N101" s="131"/>
      <c r="P101" s="131" t="s">
        <v>170</v>
      </c>
      <c r="Q101" s="131"/>
      <c r="R101" s="131"/>
      <c r="S101" s="131"/>
      <c r="T101" s="131"/>
      <c r="U101" s="131"/>
      <c r="V101" s="131"/>
      <c r="W101" s="131"/>
      <c r="X101" s="131"/>
      <c r="Y101" s="131"/>
      <c r="Z101" s="131"/>
      <c r="AA101" s="131"/>
      <c r="AB101" s="131"/>
      <c r="AC101" s="131"/>
    </row>
    <row r="102" spans="1:29" ht="15.75" customHeight="1">
      <c r="A102" s="131" t="s">
        <v>369</v>
      </c>
      <c r="B102" s="163"/>
      <c r="C102" s="163"/>
      <c r="D102" s="128"/>
      <c r="E102" s="128">
        <v>1</v>
      </c>
      <c r="F102" s="131"/>
      <c r="G102" s="128"/>
      <c r="H102" s="128" t="s">
        <v>356</v>
      </c>
      <c r="I102" s="128"/>
      <c r="J102" s="128"/>
      <c r="K102" s="128">
        <v>1</v>
      </c>
      <c r="L102" s="128">
        <v>1</v>
      </c>
      <c r="M102" s="128">
        <v>1</v>
      </c>
      <c r="N102" s="131"/>
      <c r="P102" s="131" t="s">
        <v>170</v>
      </c>
      <c r="Q102" s="131"/>
      <c r="R102" s="131"/>
      <c r="S102" s="131"/>
      <c r="T102" s="131"/>
      <c r="U102" s="131"/>
      <c r="V102" s="131"/>
      <c r="W102" s="131"/>
      <c r="X102" s="131"/>
      <c r="Y102" s="131"/>
      <c r="Z102" s="131"/>
      <c r="AA102" s="131"/>
      <c r="AB102" s="131"/>
      <c r="AC102" s="131"/>
    </row>
    <row r="103" spans="1:29" ht="15.75" customHeight="1">
      <c r="A103" s="131" t="s">
        <v>370</v>
      </c>
      <c r="B103" s="163"/>
      <c r="C103" s="167"/>
      <c r="D103" s="128"/>
      <c r="E103" s="128">
        <v>1</v>
      </c>
      <c r="F103" s="131"/>
      <c r="G103" s="128"/>
      <c r="H103" s="128" t="s">
        <v>356</v>
      </c>
      <c r="I103" s="128"/>
      <c r="J103" s="128"/>
      <c r="K103" s="128">
        <v>1</v>
      </c>
      <c r="L103" s="128">
        <v>1</v>
      </c>
      <c r="M103" s="128">
        <v>1</v>
      </c>
      <c r="N103" s="131"/>
      <c r="P103" s="131" t="s">
        <v>170</v>
      </c>
      <c r="Q103" s="131"/>
      <c r="R103" s="131"/>
      <c r="S103" s="131"/>
      <c r="T103" s="131"/>
      <c r="U103" s="131"/>
      <c r="V103" s="131"/>
      <c r="W103" s="131"/>
      <c r="X103" s="131"/>
      <c r="Y103" s="131"/>
      <c r="Z103" s="131"/>
      <c r="AA103" s="131"/>
      <c r="AB103" s="131"/>
      <c r="AC103" s="131"/>
    </row>
    <row r="104" spans="1:29" ht="15.75" customHeight="1">
      <c r="A104" s="131" t="s">
        <v>371</v>
      </c>
      <c r="B104" s="163"/>
      <c r="C104" s="167"/>
      <c r="D104" s="128"/>
      <c r="E104" s="128">
        <v>1</v>
      </c>
      <c r="F104" s="131"/>
      <c r="G104" s="128"/>
      <c r="H104" s="128" t="s">
        <v>356</v>
      </c>
      <c r="I104" s="128"/>
      <c r="J104" s="128"/>
      <c r="K104" s="128">
        <v>1</v>
      </c>
      <c r="L104" s="128">
        <v>1</v>
      </c>
      <c r="M104" s="128">
        <v>1</v>
      </c>
      <c r="N104" s="131"/>
      <c r="O104" s="131"/>
      <c r="P104" s="131" t="s">
        <v>170</v>
      </c>
      <c r="Q104" s="131"/>
      <c r="R104" s="131"/>
      <c r="S104" s="131"/>
      <c r="T104" s="131"/>
      <c r="U104" s="131"/>
      <c r="V104" s="131"/>
      <c r="W104" s="131"/>
      <c r="X104" s="131"/>
      <c r="Y104" s="131"/>
      <c r="Z104" s="131"/>
      <c r="AA104" s="131"/>
      <c r="AB104" s="131"/>
      <c r="AC104" s="131"/>
    </row>
    <row r="105" spans="1:29" ht="15.75" customHeight="1">
      <c r="A105" s="131" t="s">
        <v>372</v>
      </c>
      <c r="B105" s="163"/>
      <c r="C105" s="167"/>
      <c r="D105" s="128"/>
      <c r="E105" s="128">
        <v>1</v>
      </c>
      <c r="F105" s="131"/>
      <c r="G105" s="128"/>
      <c r="H105" s="128" t="s">
        <v>356</v>
      </c>
      <c r="I105" s="128"/>
      <c r="J105" s="128"/>
      <c r="K105" s="128">
        <v>1</v>
      </c>
      <c r="L105" s="128">
        <v>1</v>
      </c>
      <c r="M105" s="128">
        <v>1</v>
      </c>
      <c r="N105" s="131"/>
      <c r="O105" s="131"/>
      <c r="P105" s="131" t="s">
        <v>170</v>
      </c>
      <c r="Q105" s="131"/>
      <c r="R105" s="131"/>
      <c r="S105" s="131"/>
      <c r="T105" s="131"/>
      <c r="U105" s="131"/>
      <c r="V105" s="131"/>
      <c r="W105" s="131"/>
      <c r="X105" s="131"/>
      <c r="Y105" s="131"/>
      <c r="Z105" s="131"/>
      <c r="AA105" s="131"/>
      <c r="AB105" s="131"/>
      <c r="AC105" s="131"/>
    </row>
    <row r="106" spans="1:29" ht="15.75" customHeight="1">
      <c r="A106" s="131" t="s">
        <v>373</v>
      </c>
      <c r="B106" s="167"/>
      <c r="C106" s="167"/>
      <c r="D106" s="128"/>
      <c r="E106" s="128">
        <v>1</v>
      </c>
      <c r="F106" s="131"/>
      <c r="G106" s="128"/>
      <c r="H106" s="128" t="s">
        <v>356</v>
      </c>
      <c r="I106" s="128"/>
      <c r="J106" s="128"/>
      <c r="K106" s="128">
        <v>1</v>
      </c>
      <c r="L106" s="128">
        <v>1</v>
      </c>
      <c r="M106" s="128">
        <v>1</v>
      </c>
      <c r="N106" s="131"/>
      <c r="O106" s="131"/>
      <c r="P106" s="131"/>
      <c r="Q106" s="131"/>
      <c r="R106" s="131"/>
      <c r="S106" s="131"/>
      <c r="T106" s="131"/>
      <c r="U106" s="131"/>
      <c r="V106" s="131"/>
      <c r="W106" s="131"/>
      <c r="X106" s="131"/>
      <c r="Y106" s="131"/>
      <c r="Z106" s="131"/>
      <c r="AA106" s="131"/>
      <c r="AB106" s="131"/>
      <c r="AC106" s="131"/>
    </row>
    <row r="107" spans="1:29" ht="15.75" customHeight="1">
      <c r="A107" s="131" t="s">
        <v>374</v>
      </c>
      <c r="B107" s="167"/>
      <c r="C107" s="167"/>
      <c r="D107" s="128"/>
      <c r="E107" s="128">
        <v>1</v>
      </c>
      <c r="F107" s="131"/>
      <c r="G107" s="128"/>
      <c r="H107" s="128" t="s">
        <v>356</v>
      </c>
      <c r="I107" s="128"/>
      <c r="J107" s="128"/>
      <c r="K107" s="128">
        <v>1</v>
      </c>
      <c r="L107" s="128">
        <v>1</v>
      </c>
      <c r="M107" s="128">
        <v>1</v>
      </c>
      <c r="N107" s="131"/>
      <c r="O107" s="131"/>
      <c r="P107" s="131"/>
      <c r="Q107" s="131"/>
      <c r="R107" s="131"/>
      <c r="S107" s="131"/>
      <c r="T107" s="131"/>
      <c r="U107" s="131"/>
      <c r="V107" s="131"/>
      <c r="W107" s="131"/>
      <c r="X107" s="131"/>
      <c r="Y107" s="131"/>
      <c r="Z107" s="131"/>
      <c r="AA107" s="131"/>
      <c r="AB107" s="131"/>
      <c r="AC107" s="131"/>
    </row>
    <row r="108" spans="1:29" ht="15.75" customHeight="1">
      <c r="A108" s="131" t="s">
        <v>375</v>
      </c>
      <c r="B108" s="167"/>
      <c r="C108" s="167"/>
      <c r="D108" s="128"/>
      <c r="E108" s="128">
        <v>1</v>
      </c>
      <c r="F108" s="131"/>
      <c r="G108" s="128"/>
      <c r="H108" s="128" t="s">
        <v>356</v>
      </c>
      <c r="I108" s="128"/>
      <c r="J108" s="128"/>
      <c r="K108" s="128">
        <v>1</v>
      </c>
      <c r="L108" s="128">
        <v>1</v>
      </c>
      <c r="M108" s="128">
        <v>1</v>
      </c>
      <c r="N108" s="131"/>
      <c r="O108" s="131"/>
      <c r="P108" s="131"/>
      <c r="Q108" s="131"/>
      <c r="R108" s="131"/>
      <c r="S108" s="131"/>
      <c r="T108" s="131"/>
      <c r="U108" s="131"/>
      <c r="V108" s="131"/>
      <c r="W108" s="131"/>
      <c r="X108" s="131"/>
      <c r="Y108" s="131"/>
      <c r="Z108" s="131"/>
      <c r="AA108" s="131"/>
      <c r="AB108" s="131"/>
      <c r="AC108" s="131"/>
    </row>
    <row r="109" spans="1:29" ht="15.75" customHeight="1">
      <c r="A109" s="131" t="s">
        <v>376</v>
      </c>
      <c r="B109" s="167"/>
      <c r="C109" s="167"/>
      <c r="D109" s="128"/>
      <c r="E109" s="128">
        <v>1</v>
      </c>
      <c r="F109" s="131"/>
      <c r="G109" s="128"/>
      <c r="H109" s="128" t="s">
        <v>356</v>
      </c>
      <c r="I109" s="128"/>
      <c r="J109" s="128"/>
      <c r="K109" s="128">
        <v>1</v>
      </c>
      <c r="L109" s="128">
        <v>1</v>
      </c>
      <c r="M109" s="128">
        <v>1</v>
      </c>
      <c r="N109" s="131"/>
      <c r="O109" s="131"/>
      <c r="P109" s="131"/>
      <c r="Q109" s="131"/>
      <c r="R109" s="131"/>
      <c r="S109" s="131"/>
      <c r="T109" s="131"/>
      <c r="U109" s="131"/>
      <c r="V109" s="131"/>
      <c r="W109" s="131"/>
      <c r="X109" s="131"/>
      <c r="Y109" s="131"/>
      <c r="Z109" s="131"/>
      <c r="AA109" s="131"/>
      <c r="AB109" s="131"/>
      <c r="AC109" s="131"/>
    </row>
    <row r="110" spans="1:29" ht="15.75" customHeight="1">
      <c r="A110" s="131" t="s">
        <v>377</v>
      </c>
      <c r="B110" s="167"/>
      <c r="C110" s="167"/>
      <c r="D110" s="128"/>
      <c r="E110" s="128">
        <v>1</v>
      </c>
      <c r="F110" s="131"/>
      <c r="G110" s="128"/>
      <c r="H110" s="128" t="s">
        <v>356</v>
      </c>
      <c r="I110" s="128"/>
      <c r="J110" s="128"/>
      <c r="K110" s="128">
        <v>1</v>
      </c>
      <c r="L110" s="128">
        <v>1</v>
      </c>
      <c r="M110" s="128">
        <v>1</v>
      </c>
      <c r="N110" s="131"/>
      <c r="O110" s="131"/>
      <c r="P110" s="131"/>
      <c r="Q110" s="131"/>
      <c r="R110" s="131"/>
      <c r="S110" s="131"/>
      <c r="T110" s="131"/>
      <c r="U110" s="131"/>
      <c r="V110" s="131"/>
      <c r="W110" s="131"/>
      <c r="X110" s="131"/>
      <c r="Y110" s="131"/>
      <c r="Z110" s="131"/>
      <c r="AA110" s="131"/>
      <c r="AB110" s="131"/>
      <c r="AC110" s="131"/>
    </row>
    <row r="111" spans="1:29" ht="15.75" customHeight="1">
      <c r="A111" s="131" t="s">
        <v>378</v>
      </c>
      <c r="B111" s="167"/>
      <c r="C111" s="167"/>
      <c r="D111" s="128"/>
      <c r="E111" s="128">
        <v>1</v>
      </c>
      <c r="F111" s="131"/>
      <c r="G111" s="128"/>
      <c r="H111" s="128"/>
      <c r="I111" s="128"/>
      <c r="J111" s="128"/>
      <c r="K111" s="128">
        <v>1</v>
      </c>
      <c r="L111" s="128">
        <v>1</v>
      </c>
      <c r="M111" s="128">
        <v>1</v>
      </c>
      <c r="N111" s="131"/>
      <c r="O111" s="131"/>
      <c r="P111" s="131"/>
      <c r="Q111" s="131"/>
      <c r="R111" s="131"/>
      <c r="S111" s="131"/>
      <c r="T111" s="131"/>
      <c r="U111" s="131"/>
      <c r="V111" s="131"/>
      <c r="W111" s="131"/>
      <c r="X111" s="131"/>
      <c r="Y111" s="131"/>
      <c r="Z111" s="131"/>
      <c r="AA111" s="131"/>
      <c r="AB111" s="131"/>
      <c r="AC111" s="131"/>
    </row>
    <row r="112" spans="1:29" ht="15.75" customHeight="1">
      <c r="A112" s="131" t="s">
        <v>379</v>
      </c>
      <c r="B112" s="167"/>
      <c r="C112" s="167"/>
      <c r="D112" s="128"/>
      <c r="E112" s="128">
        <v>1</v>
      </c>
      <c r="F112" s="131"/>
      <c r="G112" s="128"/>
      <c r="H112" s="128" t="s">
        <v>356</v>
      </c>
      <c r="I112" s="128"/>
      <c r="J112" s="128"/>
      <c r="K112" s="128">
        <v>1</v>
      </c>
      <c r="L112" s="128">
        <v>1</v>
      </c>
      <c r="M112" s="128">
        <v>1</v>
      </c>
      <c r="N112" s="131"/>
      <c r="O112" s="131"/>
      <c r="P112" s="131"/>
      <c r="Q112" s="131"/>
      <c r="R112" s="131"/>
      <c r="S112" s="131"/>
      <c r="T112" s="131"/>
      <c r="U112" s="131"/>
      <c r="V112" s="131"/>
      <c r="W112" s="131"/>
      <c r="X112" s="131"/>
      <c r="Y112" s="131"/>
      <c r="Z112" s="131"/>
      <c r="AA112" s="131"/>
      <c r="AB112" s="131"/>
      <c r="AC112" s="131"/>
    </row>
    <row r="113" spans="1:29" ht="15.75" customHeight="1">
      <c r="A113" s="131" t="s">
        <v>380</v>
      </c>
      <c r="B113" s="167"/>
      <c r="C113" s="167"/>
      <c r="D113" s="128"/>
      <c r="E113" s="128">
        <v>1</v>
      </c>
      <c r="F113" s="131"/>
      <c r="G113" s="128"/>
      <c r="H113" s="128" t="s">
        <v>356</v>
      </c>
      <c r="I113" s="128"/>
      <c r="J113" s="128"/>
      <c r="K113" s="128">
        <v>1</v>
      </c>
      <c r="L113" s="128">
        <v>1</v>
      </c>
      <c r="M113" s="128">
        <v>1</v>
      </c>
      <c r="N113" s="131"/>
      <c r="O113" s="131"/>
      <c r="P113" s="131"/>
      <c r="Q113" s="131"/>
      <c r="R113" s="131"/>
      <c r="S113" s="131"/>
      <c r="T113" s="131"/>
      <c r="U113" s="131"/>
      <c r="V113" s="131"/>
      <c r="W113" s="131"/>
      <c r="X113" s="131"/>
      <c r="Y113" s="131"/>
      <c r="Z113" s="131"/>
      <c r="AA113" s="131"/>
      <c r="AB113" s="131"/>
      <c r="AC113" s="131"/>
    </row>
    <row r="114" spans="1:29" ht="15.75" customHeight="1">
      <c r="A114" s="131" t="s">
        <v>381</v>
      </c>
      <c r="B114" s="167"/>
      <c r="C114" s="167"/>
      <c r="D114" s="128"/>
      <c r="E114" s="128">
        <v>1</v>
      </c>
      <c r="F114" s="131"/>
      <c r="G114" s="128"/>
      <c r="H114" s="128" t="s">
        <v>356</v>
      </c>
      <c r="I114" s="128"/>
      <c r="J114" s="128"/>
      <c r="K114" s="128">
        <v>1</v>
      </c>
      <c r="L114" s="128">
        <v>1</v>
      </c>
      <c r="M114" s="128">
        <v>1</v>
      </c>
      <c r="N114" s="131"/>
      <c r="O114" s="131"/>
      <c r="P114" s="131"/>
      <c r="Q114" s="131"/>
      <c r="R114" s="131"/>
      <c r="S114" s="131"/>
      <c r="T114" s="131"/>
      <c r="U114" s="131"/>
      <c r="V114" s="131"/>
      <c r="W114" s="131"/>
      <c r="X114" s="131"/>
      <c r="Y114" s="131"/>
      <c r="Z114" s="131"/>
      <c r="AA114" s="131"/>
      <c r="AB114" s="131"/>
      <c r="AC114" s="131"/>
    </row>
    <row r="115" spans="1:29" ht="15.75" customHeight="1">
      <c r="A115" s="131" t="s">
        <v>382</v>
      </c>
      <c r="B115" s="167"/>
      <c r="C115" s="167"/>
      <c r="D115" s="128"/>
      <c r="E115" s="128">
        <v>1</v>
      </c>
      <c r="F115" s="131"/>
      <c r="G115" s="128"/>
      <c r="H115" s="128"/>
      <c r="I115" s="128"/>
      <c r="J115" s="128"/>
      <c r="K115" s="128">
        <v>1</v>
      </c>
      <c r="L115" s="128">
        <v>1</v>
      </c>
      <c r="M115" s="128">
        <v>1</v>
      </c>
      <c r="N115" s="131"/>
      <c r="O115" s="131"/>
      <c r="P115" s="131"/>
      <c r="Q115" s="131"/>
      <c r="R115" s="131"/>
      <c r="S115" s="131"/>
      <c r="T115" s="131"/>
      <c r="U115" s="131"/>
      <c r="V115" s="131"/>
      <c r="W115" s="131"/>
      <c r="X115" s="131"/>
      <c r="Y115" s="131"/>
      <c r="Z115" s="131"/>
      <c r="AA115" s="131"/>
      <c r="AB115" s="131"/>
      <c r="AC115" s="131"/>
    </row>
    <row r="116" spans="1:29" ht="15.75" customHeight="1">
      <c r="A116" s="131" t="s">
        <v>383</v>
      </c>
      <c r="B116" s="167"/>
      <c r="C116" s="167"/>
      <c r="D116" s="128"/>
      <c r="E116" s="128">
        <v>1</v>
      </c>
      <c r="F116" s="131"/>
      <c r="G116" s="128"/>
      <c r="H116" s="128" t="s">
        <v>356</v>
      </c>
      <c r="I116" s="128"/>
      <c r="J116" s="128"/>
      <c r="K116" s="128">
        <v>1</v>
      </c>
      <c r="L116" s="128">
        <v>1</v>
      </c>
      <c r="M116" s="128">
        <v>1</v>
      </c>
      <c r="N116" s="131"/>
      <c r="O116" s="131"/>
      <c r="P116" s="131"/>
      <c r="Q116" s="131"/>
      <c r="R116" s="131"/>
      <c r="S116" s="131"/>
      <c r="T116" s="131"/>
      <c r="U116" s="131"/>
      <c r="V116" s="131"/>
      <c r="W116" s="131"/>
      <c r="X116" s="131"/>
      <c r="Y116" s="131"/>
      <c r="Z116" s="131"/>
      <c r="AA116" s="131"/>
      <c r="AB116" s="131"/>
      <c r="AC116" s="131"/>
    </row>
    <row r="117" spans="1:29" ht="15.75" customHeight="1">
      <c r="A117" s="131" t="s">
        <v>384</v>
      </c>
      <c r="B117" s="167"/>
      <c r="C117" s="167"/>
      <c r="D117" s="128"/>
      <c r="E117" s="128"/>
      <c r="F117" s="131"/>
      <c r="G117" s="128"/>
      <c r="H117" s="128"/>
      <c r="I117" s="128"/>
      <c r="J117" s="128"/>
      <c r="K117" s="128"/>
      <c r="L117" s="128"/>
      <c r="M117" s="128"/>
      <c r="N117" s="131"/>
      <c r="O117" s="131"/>
      <c r="P117" s="131"/>
      <c r="Q117" s="131"/>
      <c r="R117" s="131"/>
      <c r="S117" s="131"/>
      <c r="T117" s="131"/>
      <c r="U117" s="131"/>
      <c r="V117" s="131"/>
      <c r="W117" s="131"/>
      <c r="X117" s="131"/>
      <c r="Y117" s="131"/>
      <c r="Z117" s="131"/>
      <c r="AA117" s="131"/>
      <c r="AB117" s="131"/>
      <c r="AC117" s="131"/>
    </row>
    <row r="118" spans="1:29" ht="15.75" customHeight="1">
      <c r="A118" s="131" t="s">
        <v>385</v>
      </c>
      <c r="B118" s="167"/>
      <c r="C118" s="167"/>
      <c r="D118" s="128"/>
      <c r="E118" s="128"/>
      <c r="F118" s="131"/>
      <c r="G118" s="128"/>
      <c r="H118" s="128"/>
      <c r="I118" s="128"/>
      <c r="J118" s="128"/>
      <c r="K118" s="128"/>
      <c r="L118" s="128"/>
      <c r="M118" s="128"/>
      <c r="N118" s="131"/>
      <c r="O118" s="131"/>
      <c r="P118" s="131"/>
      <c r="Q118" s="131"/>
      <c r="R118" s="131"/>
      <c r="S118" s="131"/>
      <c r="T118" s="131"/>
      <c r="U118" s="131"/>
      <c r="V118" s="131"/>
      <c r="W118" s="131"/>
      <c r="X118" s="131"/>
      <c r="Y118" s="131"/>
      <c r="Z118" s="131"/>
      <c r="AA118" s="131"/>
      <c r="AB118" s="131"/>
      <c r="AC118" s="131"/>
    </row>
    <row r="119" spans="1:29" ht="15.75" customHeight="1">
      <c r="A119" s="168" t="s">
        <v>170</v>
      </c>
      <c r="B119" s="167"/>
      <c r="C119" s="167" t="s">
        <v>299</v>
      </c>
      <c r="D119" s="128"/>
      <c r="E119" s="128"/>
      <c r="F119" s="131"/>
      <c r="G119" s="128"/>
      <c r="H119" s="128"/>
      <c r="I119" s="128"/>
      <c r="J119" s="128"/>
      <c r="K119" s="128"/>
      <c r="L119" s="128"/>
      <c r="M119" s="128"/>
      <c r="N119" s="131"/>
      <c r="O119" s="131"/>
      <c r="P119" s="131"/>
      <c r="Q119" s="131"/>
      <c r="R119" s="131"/>
      <c r="S119" s="131"/>
      <c r="T119" s="131"/>
      <c r="U119" s="131"/>
      <c r="V119" s="131"/>
      <c r="W119" s="131"/>
      <c r="X119" s="131"/>
      <c r="Y119" s="131"/>
      <c r="Z119" s="131"/>
      <c r="AA119" s="131"/>
      <c r="AB119" s="131"/>
      <c r="AC119" s="131"/>
    </row>
    <row r="120" spans="1:29" ht="15.75" customHeight="1">
      <c r="A120" s="168"/>
      <c r="B120" s="167"/>
      <c r="C120" s="167" t="s">
        <v>299</v>
      </c>
      <c r="D120" s="128"/>
      <c r="E120" s="128"/>
      <c r="F120" s="131"/>
      <c r="G120" s="128"/>
      <c r="H120" s="128"/>
      <c r="I120" s="128"/>
      <c r="J120" s="128"/>
      <c r="K120" s="128"/>
      <c r="L120" s="128"/>
      <c r="M120" s="128"/>
      <c r="N120" s="131"/>
      <c r="O120" s="131"/>
      <c r="P120" s="131"/>
      <c r="Q120" s="131"/>
      <c r="R120" s="131"/>
      <c r="S120" s="131"/>
      <c r="T120" s="131"/>
      <c r="U120" s="131"/>
      <c r="V120" s="131"/>
      <c r="W120" s="131"/>
      <c r="X120" s="131"/>
      <c r="Y120" s="131"/>
      <c r="Z120" s="131"/>
      <c r="AA120" s="131"/>
      <c r="AB120" s="131"/>
      <c r="AC120" s="131"/>
    </row>
    <row r="121" spans="1:29" ht="15.75" customHeight="1">
      <c r="A121" s="168"/>
      <c r="B121" s="167"/>
      <c r="C121" s="167" t="s">
        <v>299</v>
      </c>
      <c r="D121" s="128"/>
      <c r="E121" s="128"/>
      <c r="F121" s="131"/>
      <c r="G121" s="128"/>
      <c r="H121" s="128"/>
      <c r="I121" s="128"/>
      <c r="J121" s="128"/>
      <c r="K121" s="128"/>
      <c r="L121" s="128"/>
      <c r="M121" s="128"/>
      <c r="N121" s="131"/>
      <c r="O121" s="131"/>
      <c r="P121" s="131"/>
      <c r="Q121" s="131"/>
      <c r="R121" s="131"/>
      <c r="S121" s="131"/>
      <c r="T121" s="131"/>
      <c r="U121" s="131"/>
      <c r="V121" s="131"/>
      <c r="W121" s="131"/>
      <c r="X121" s="131"/>
      <c r="Y121" s="131"/>
      <c r="Z121" s="131"/>
      <c r="AA121" s="131"/>
      <c r="AB121" s="131"/>
      <c r="AC121" s="131"/>
    </row>
    <row r="122" spans="1:29" ht="14.25" customHeight="1">
      <c r="A122" s="168"/>
      <c r="B122" s="167"/>
      <c r="C122" s="167" t="s">
        <v>299</v>
      </c>
      <c r="D122" s="128"/>
      <c r="E122" s="128"/>
      <c r="F122" s="131"/>
      <c r="G122" s="128"/>
      <c r="H122" s="128"/>
      <c r="I122" s="128"/>
      <c r="J122" s="128"/>
      <c r="K122" s="128"/>
      <c r="L122" s="128"/>
      <c r="M122" s="128"/>
      <c r="N122" s="131"/>
      <c r="O122" s="131"/>
      <c r="P122" s="131"/>
      <c r="Q122" s="131"/>
      <c r="R122" s="131"/>
      <c r="S122" s="131"/>
      <c r="T122" s="131"/>
      <c r="U122" s="131"/>
      <c r="V122" s="131"/>
      <c r="W122" s="131"/>
      <c r="X122" s="131"/>
      <c r="Y122" s="131"/>
      <c r="Z122" s="131"/>
      <c r="AA122" s="131"/>
      <c r="AB122" s="131"/>
      <c r="AC122" s="131"/>
    </row>
    <row r="123" spans="1:29" ht="14.25" customHeight="1">
      <c r="A123" s="168"/>
      <c r="B123" s="167"/>
      <c r="C123" s="167" t="s">
        <v>299</v>
      </c>
      <c r="D123" s="128"/>
      <c r="E123" s="128"/>
      <c r="F123" s="131"/>
      <c r="G123" s="128"/>
      <c r="H123" s="128"/>
      <c r="I123" s="128"/>
      <c r="J123" s="128"/>
      <c r="K123" s="128"/>
      <c r="L123" s="128"/>
      <c r="M123" s="128"/>
      <c r="N123" s="131"/>
      <c r="O123" s="131"/>
      <c r="P123" s="131"/>
      <c r="Q123" s="131"/>
      <c r="R123" s="131"/>
      <c r="S123" s="131"/>
      <c r="T123" s="131"/>
      <c r="U123" s="131"/>
      <c r="V123" s="131"/>
      <c r="W123" s="131"/>
      <c r="X123" s="131"/>
      <c r="Y123" s="131"/>
      <c r="Z123" s="131"/>
      <c r="AA123" s="131"/>
      <c r="AB123" s="131"/>
      <c r="AC123" s="131"/>
    </row>
    <row r="124" spans="1:29" ht="14.25" customHeight="1">
      <c r="A124" s="168"/>
      <c r="B124" s="167"/>
      <c r="C124" s="167" t="s">
        <v>299</v>
      </c>
      <c r="D124" s="128"/>
      <c r="E124" s="128"/>
      <c r="F124" s="131"/>
      <c r="G124" s="128"/>
      <c r="H124" s="128"/>
      <c r="I124" s="128"/>
      <c r="J124" s="128"/>
      <c r="K124" s="128"/>
      <c r="L124" s="128"/>
      <c r="M124" s="128"/>
      <c r="N124" s="131"/>
      <c r="O124" s="131"/>
      <c r="P124" s="131"/>
      <c r="Q124" s="131"/>
      <c r="R124" s="131"/>
      <c r="S124" s="131"/>
      <c r="T124" s="131"/>
      <c r="U124" s="131"/>
      <c r="V124" s="131"/>
      <c r="W124" s="131"/>
      <c r="X124" s="131"/>
      <c r="Y124" s="131"/>
      <c r="Z124" s="131"/>
      <c r="AA124" s="131"/>
      <c r="AB124" s="131"/>
      <c r="AC124" s="131"/>
    </row>
    <row r="125" spans="1:29" ht="14.25" customHeight="1">
      <c r="A125" s="168"/>
      <c r="B125" s="167"/>
      <c r="C125" s="167" t="s">
        <v>299</v>
      </c>
      <c r="D125" s="128"/>
      <c r="E125" s="128"/>
      <c r="F125" s="131"/>
      <c r="G125" s="128"/>
      <c r="H125" s="128"/>
      <c r="I125" s="128"/>
      <c r="J125" s="128"/>
      <c r="K125" s="128"/>
      <c r="L125" s="128"/>
      <c r="M125" s="128"/>
      <c r="N125" s="131"/>
      <c r="O125" s="131"/>
      <c r="P125" s="131"/>
      <c r="Q125" s="131"/>
      <c r="R125" s="131"/>
      <c r="S125" s="131"/>
      <c r="T125" s="131"/>
      <c r="U125" s="131"/>
      <c r="V125" s="131"/>
      <c r="W125" s="131"/>
      <c r="X125" s="131"/>
      <c r="Y125" s="131"/>
      <c r="Z125" s="131"/>
      <c r="AA125" s="131"/>
      <c r="AB125" s="131"/>
      <c r="AC125" s="131"/>
    </row>
    <row r="126" spans="1:29" ht="15.75" customHeight="1">
      <c r="A126" s="168"/>
      <c r="B126" s="167"/>
      <c r="C126" s="167" t="s">
        <v>299</v>
      </c>
      <c r="D126" s="128"/>
      <c r="E126" s="128"/>
      <c r="F126" s="131"/>
      <c r="G126" s="128"/>
      <c r="H126" s="128"/>
      <c r="I126" s="128"/>
      <c r="J126" s="128"/>
      <c r="K126" s="128"/>
      <c r="L126" s="128"/>
      <c r="M126" s="128"/>
      <c r="N126" s="131"/>
      <c r="O126" s="131"/>
      <c r="P126" s="131"/>
      <c r="Q126" s="131"/>
      <c r="R126" s="131"/>
      <c r="S126" s="131"/>
      <c r="T126" s="131"/>
      <c r="U126" s="131"/>
      <c r="V126" s="131"/>
      <c r="W126" s="131"/>
      <c r="X126" s="131"/>
      <c r="Y126" s="131"/>
      <c r="Z126" s="131"/>
      <c r="AA126" s="131"/>
      <c r="AB126" s="131"/>
      <c r="AC126" s="131"/>
    </row>
    <row r="127" spans="1:29" ht="15.75" customHeight="1">
      <c r="A127" s="168"/>
      <c r="B127" s="167"/>
      <c r="C127" s="167" t="s">
        <v>299</v>
      </c>
      <c r="D127" s="128"/>
      <c r="E127" s="128"/>
      <c r="F127" s="131"/>
      <c r="G127" s="128"/>
      <c r="H127" s="128"/>
      <c r="I127" s="128"/>
      <c r="J127" s="128"/>
      <c r="K127" s="128"/>
      <c r="L127" s="128"/>
      <c r="M127" s="128"/>
      <c r="N127" s="131"/>
      <c r="O127" s="131"/>
      <c r="P127" s="131"/>
      <c r="Q127" s="131"/>
      <c r="R127" s="131"/>
      <c r="S127" s="131"/>
      <c r="T127" s="131"/>
      <c r="U127" s="131"/>
      <c r="V127" s="131"/>
      <c r="W127" s="131"/>
      <c r="X127" s="131"/>
      <c r="Y127" s="131"/>
      <c r="Z127" s="131"/>
      <c r="AA127" s="131"/>
      <c r="AB127" s="131"/>
      <c r="AC127" s="131"/>
    </row>
    <row r="128" spans="1:29" ht="15.75" customHeight="1">
      <c r="A128" s="168"/>
      <c r="B128" s="167"/>
      <c r="C128" s="167" t="s">
        <v>299</v>
      </c>
      <c r="D128" s="128"/>
      <c r="E128" s="128"/>
      <c r="F128" s="131"/>
      <c r="G128" s="128"/>
      <c r="H128" s="128"/>
      <c r="I128" s="128"/>
      <c r="J128" s="128"/>
      <c r="K128" s="128"/>
      <c r="L128" s="128"/>
      <c r="M128" s="128"/>
      <c r="N128" s="131"/>
      <c r="O128" s="131"/>
      <c r="P128" s="131"/>
      <c r="Q128" s="131"/>
      <c r="R128" s="131"/>
      <c r="S128" s="131"/>
      <c r="T128" s="131"/>
      <c r="U128" s="131"/>
      <c r="V128" s="131"/>
      <c r="W128" s="131"/>
      <c r="X128" s="131"/>
      <c r="Y128" s="131"/>
      <c r="Z128" s="131"/>
      <c r="AA128" s="131"/>
      <c r="AB128" s="131"/>
      <c r="AC128" s="131"/>
    </row>
    <row r="129" spans="1:29" ht="15.75" customHeight="1">
      <c r="A129" s="168"/>
      <c r="B129" s="167"/>
      <c r="C129" s="167" t="s">
        <v>299</v>
      </c>
      <c r="D129" s="128"/>
      <c r="E129" s="128"/>
      <c r="F129" s="131"/>
      <c r="G129" s="128"/>
      <c r="H129" s="128"/>
      <c r="I129" s="128"/>
      <c r="J129" s="128"/>
      <c r="K129" s="128"/>
      <c r="L129" s="128"/>
      <c r="M129" s="128"/>
      <c r="N129" s="131"/>
      <c r="O129" s="131"/>
      <c r="P129" s="131"/>
      <c r="Q129" s="131"/>
      <c r="R129" s="131"/>
      <c r="S129" s="131"/>
      <c r="T129" s="131"/>
      <c r="U129" s="131"/>
      <c r="V129" s="131"/>
      <c r="W129" s="131"/>
      <c r="X129" s="131"/>
      <c r="Y129" s="131"/>
      <c r="Z129" s="131"/>
      <c r="AA129" s="131"/>
      <c r="AB129" s="131"/>
      <c r="AC129" s="131"/>
    </row>
    <row r="130" spans="1:29" ht="15.75" customHeight="1">
      <c r="A130" s="168"/>
      <c r="B130" s="167"/>
      <c r="C130" s="167" t="s">
        <v>299</v>
      </c>
      <c r="D130" s="128"/>
      <c r="E130" s="128"/>
      <c r="F130" s="131"/>
      <c r="G130" s="128"/>
      <c r="H130" s="128"/>
      <c r="I130" s="128"/>
      <c r="J130" s="128"/>
      <c r="K130" s="128"/>
      <c r="L130" s="128"/>
      <c r="M130" s="128"/>
      <c r="N130" s="131"/>
      <c r="O130" s="131"/>
      <c r="P130" s="131"/>
      <c r="Q130" s="131"/>
      <c r="R130" s="131"/>
      <c r="S130" s="131"/>
      <c r="T130" s="131"/>
      <c r="U130" s="131"/>
      <c r="V130" s="131"/>
      <c r="W130" s="131"/>
      <c r="X130" s="131"/>
      <c r="Y130" s="131"/>
      <c r="Z130" s="131"/>
      <c r="AA130" s="131"/>
      <c r="AB130" s="131"/>
      <c r="AC130" s="131"/>
    </row>
    <row r="131" spans="1:29" ht="15.75" customHeight="1">
      <c r="A131" s="168"/>
      <c r="B131" s="167"/>
      <c r="C131" s="167" t="s">
        <v>299</v>
      </c>
      <c r="D131" s="128"/>
      <c r="E131" s="128"/>
      <c r="F131" s="131"/>
      <c r="G131" s="128"/>
      <c r="H131" s="128"/>
      <c r="I131" s="128"/>
      <c r="J131" s="128"/>
      <c r="K131" s="128"/>
      <c r="L131" s="128"/>
      <c r="M131" s="128"/>
      <c r="N131" s="131"/>
      <c r="O131" s="131"/>
      <c r="P131" s="131"/>
      <c r="Q131" s="131"/>
      <c r="R131" s="131"/>
      <c r="S131" s="131"/>
      <c r="T131" s="131"/>
      <c r="U131" s="131"/>
      <c r="V131" s="131"/>
      <c r="W131" s="131"/>
      <c r="X131" s="131"/>
      <c r="Y131" s="131"/>
      <c r="Z131" s="131"/>
      <c r="AA131" s="131"/>
      <c r="AB131" s="131"/>
      <c r="AC131" s="131"/>
    </row>
    <row r="132" spans="1:29" ht="15.75" customHeight="1">
      <c r="A132" s="168"/>
      <c r="B132" s="167"/>
      <c r="C132" s="167" t="s">
        <v>299</v>
      </c>
      <c r="D132" s="128"/>
      <c r="E132" s="128"/>
      <c r="F132" s="131"/>
      <c r="G132" s="128"/>
      <c r="H132" s="128"/>
      <c r="I132" s="128"/>
      <c r="J132" s="128"/>
      <c r="K132" s="128"/>
      <c r="L132" s="128"/>
      <c r="M132" s="128"/>
      <c r="N132" s="131"/>
      <c r="O132" s="131"/>
      <c r="P132" s="131"/>
      <c r="Q132" s="131"/>
      <c r="R132" s="131"/>
      <c r="S132" s="131"/>
      <c r="T132" s="131"/>
      <c r="U132" s="131"/>
      <c r="V132" s="131"/>
      <c r="W132" s="131"/>
      <c r="X132" s="131"/>
      <c r="Y132" s="131"/>
      <c r="Z132" s="131"/>
      <c r="AA132" s="131"/>
      <c r="AB132" s="131"/>
      <c r="AC132" s="131"/>
    </row>
    <row r="133" spans="1:29" ht="15.75" customHeight="1">
      <c r="A133" s="168"/>
      <c r="B133" s="167"/>
      <c r="C133" s="167" t="s">
        <v>299</v>
      </c>
      <c r="D133" s="128"/>
      <c r="E133" s="128"/>
      <c r="F133" s="131"/>
      <c r="G133" s="128"/>
      <c r="H133" s="128"/>
      <c r="I133" s="128"/>
      <c r="J133" s="128"/>
      <c r="K133" s="128"/>
      <c r="L133" s="128"/>
      <c r="M133" s="128"/>
      <c r="N133" s="131"/>
      <c r="O133" s="131"/>
      <c r="P133" s="131"/>
      <c r="Q133" s="131"/>
      <c r="R133" s="131"/>
      <c r="S133" s="131"/>
      <c r="T133" s="131"/>
      <c r="U133" s="131"/>
      <c r="V133" s="131"/>
      <c r="W133" s="131"/>
      <c r="X133" s="131"/>
      <c r="Y133" s="131"/>
      <c r="Z133" s="131"/>
      <c r="AA133" s="131"/>
      <c r="AB133" s="131"/>
      <c r="AC133" s="131"/>
    </row>
    <row r="134" spans="1:29" ht="15.75" customHeight="1">
      <c r="A134" s="168"/>
      <c r="B134" s="167"/>
      <c r="C134" s="167" t="s">
        <v>299</v>
      </c>
      <c r="D134" s="128"/>
      <c r="E134" s="128"/>
      <c r="F134" s="131"/>
      <c r="G134" s="128"/>
      <c r="H134" s="128"/>
      <c r="I134" s="128"/>
      <c r="J134" s="128"/>
      <c r="K134" s="128"/>
      <c r="L134" s="128"/>
      <c r="M134" s="128"/>
      <c r="N134" s="131"/>
      <c r="O134" s="131"/>
      <c r="P134" s="131"/>
      <c r="Q134" s="131"/>
      <c r="R134" s="131"/>
      <c r="S134" s="131"/>
      <c r="T134" s="131"/>
      <c r="U134" s="131"/>
      <c r="V134" s="131"/>
      <c r="W134" s="131"/>
      <c r="X134" s="131"/>
      <c r="Y134" s="131"/>
      <c r="Z134" s="131"/>
      <c r="AA134" s="131"/>
      <c r="AB134" s="131"/>
      <c r="AC134" s="131"/>
    </row>
    <row r="135" spans="1:29" ht="15.75" customHeight="1">
      <c r="A135" s="168"/>
      <c r="B135" s="167"/>
      <c r="C135" s="167" t="s">
        <v>299</v>
      </c>
      <c r="D135" s="128"/>
      <c r="E135" s="128"/>
      <c r="F135" s="131"/>
      <c r="G135" s="128"/>
      <c r="H135" s="128"/>
      <c r="I135" s="128"/>
      <c r="J135" s="128"/>
      <c r="K135" s="128"/>
      <c r="L135" s="128"/>
      <c r="M135" s="128"/>
      <c r="N135" s="131"/>
      <c r="O135" s="131"/>
      <c r="P135" s="131"/>
      <c r="Q135" s="131"/>
      <c r="R135" s="131"/>
      <c r="S135" s="131"/>
      <c r="T135" s="131"/>
      <c r="U135" s="131"/>
      <c r="V135" s="131"/>
      <c r="W135" s="131"/>
      <c r="X135" s="131"/>
      <c r="Y135" s="131"/>
      <c r="Z135" s="131"/>
      <c r="AA135" s="131"/>
      <c r="AB135" s="131"/>
      <c r="AC135" s="131"/>
    </row>
    <row r="136" spans="1:29" ht="15.75" customHeight="1">
      <c r="A136" s="168"/>
      <c r="B136" s="167"/>
      <c r="C136" s="167" t="s">
        <v>299</v>
      </c>
      <c r="D136" s="128"/>
      <c r="E136" s="128"/>
      <c r="F136" s="131"/>
      <c r="G136" s="128"/>
      <c r="H136" s="128"/>
      <c r="I136" s="128"/>
      <c r="J136" s="128"/>
      <c r="K136" s="128"/>
      <c r="L136" s="128"/>
      <c r="M136" s="128"/>
      <c r="N136" s="131"/>
      <c r="O136" s="131"/>
      <c r="P136" s="131"/>
      <c r="Q136" s="131"/>
      <c r="R136" s="131"/>
      <c r="S136" s="131"/>
      <c r="T136" s="131"/>
      <c r="U136" s="131"/>
      <c r="V136" s="131"/>
      <c r="W136" s="131"/>
      <c r="X136" s="131"/>
      <c r="Y136" s="131"/>
      <c r="Z136" s="131"/>
      <c r="AA136" s="131"/>
      <c r="AB136" s="131"/>
      <c r="AC136" s="131"/>
    </row>
    <row r="137" spans="1:29" ht="15.75" customHeight="1">
      <c r="A137" s="168"/>
      <c r="B137" s="167"/>
      <c r="C137" s="167" t="s">
        <v>299</v>
      </c>
      <c r="D137" s="128"/>
      <c r="E137" s="128"/>
      <c r="F137" s="131"/>
      <c r="G137" s="128"/>
      <c r="H137" s="128"/>
      <c r="I137" s="128"/>
      <c r="J137" s="128"/>
      <c r="K137" s="128"/>
      <c r="L137" s="128"/>
      <c r="M137" s="128"/>
      <c r="N137" s="131"/>
      <c r="O137" s="131"/>
      <c r="P137" s="131"/>
      <c r="Q137" s="131"/>
      <c r="R137" s="131"/>
      <c r="S137" s="131"/>
      <c r="T137" s="131"/>
      <c r="U137" s="131"/>
      <c r="V137" s="131"/>
      <c r="W137" s="131"/>
      <c r="X137" s="131"/>
      <c r="Y137" s="131"/>
      <c r="Z137" s="131"/>
      <c r="AA137" s="131"/>
      <c r="AB137" s="131"/>
      <c r="AC137" s="131"/>
    </row>
    <row r="138" spans="1:29" ht="15.75" customHeight="1">
      <c r="A138" s="168"/>
      <c r="B138" s="169"/>
      <c r="C138" s="167" t="s">
        <v>299</v>
      </c>
      <c r="D138" s="128"/>
      <c r="E138" s="128"/>
      <c r="F138" s="131"/>
      <c r="G138" s="131"/>
      <c r="H138" s="131"/>
      <c r="I138" s="128"/>
      <c r="J138" s="128"/>
      <c r="K138" s="128"/>
      <c r="L138" s="128"/>
      <c r="M138" s="128"/>
      <c r="N138" s="131"/>
      <c r="O138" s="131"/>
      <c r="P138" s="131"/>
      <c r="Q138" s="131"/>
      <c r="R138" s="131"/>
      <c r="S138" s="131"/>
      <c r="T138" s="131"/>
      <c r="U138" s="131"/>
      <c r="V138" s="131"/>
      <c r="W138" s="131"/>
      <c r="X138" s="131"/>
      <c r="Y138" s="131"/>
      <c r="Z138" s="131"/>
      <c r="AA138" s="131"/>
      <c r="AB138" s="131"/>
      <c r="AC138" s="131"/>
    </row>
    <row r="139" spans="1:29" ht="15.75" customHeight="1">
      <c r="A139" s="170"/>
      <c r="B139" s="158"/>
      <c r="C139" s="159" t="s">
        <v>386</v>
      </c>
      <c r="D139" s="160">
        <f t="shared" ref="D139:E139" si="1">SUM(D119:D138)</f>
        <v>0</v>
      </c>
      <c r="E139" s="161">
        <f t="shared" si="1"/>
        <v>0</v>
      </c>
      <c r="F139" s="171" t="s">
        <v>387</v>
      </c>
      <c r="G139" s="161"/>
      <c r="H139" s="161"/>
      <c r="I139" s="161">
        <f t="shared" ref="I139:M139" si="2">SUM(I119:I138)</f>
        <v>0</v>
      </c>
      <c r="J139" s="161">
        <f t="shared" si="2"/>
        <v>0</v>
      </c>
      <c r="K139" s="161">
        <f t="shared" si="2"/>
        <v>0</v>
      </c>
      <c r="L139" s="161">
        <f t="shared" si="2"/>
        <v>0</v>
      </c>
      <c r="M139" s="161">
        <f t="shared" si="2"/>
        <v>0</v>
      </c>
      <c r="N139" s="161"/>
      <c r="O139" s="161"/>
      <c r="P139" s="161"/>
      <c r="Q139" s="131"/>
      <c r="R139" s="131"/>
      <c r="S139" s="131"/>
      <c r="T139" s="131"/>
      <c r="U139" s="131"/>
      <c r="V139" s="131"/>
      <c r="W139" s="131"/>
      <c r="X139" s="131"/>
      <c r="Y139" s="131"/>
      <c r="Z139" s="131"/>
      <c r="AA139" s="131"/>
      <c r="AB139" s="131"/>
      <c r="AC139" s="131"/>
    </row>
    <row r="140" spans="1:29" ht="15.75" customHeight="1">
      <c r="A140" s="131"/>
      <c r="B140" s="131"/>
      <c r="C140" s="172" t="s">
        <v>388</v>
      </c>
      <c r="D140" s="173"/>
      <c r="E140" s="173">
        <f>E87+E88+E139</f>
        <v>28</v>
      </c>
      <c r="F140" s="174" t="s">
        <v>389</v>
      </c>
      <c r="G140" s="175"/>
      <c r="H140" s="175"/>
      <c r="I140" s="173"/>
      <c r="J140" s="173">
        <f t="shared" ref="J140:M140" si="3">J87+J88</f>
        <v>14</v>
      </c>
      <c r="K140" s="173">
        <f t="shared" si="3"/>
        <v>62</v>
      </c>
      <c r="L140" s="173">
        <f t="shared" si="3"/>
        <v>74</v>
      </c>
      <c r="M140" s="173">
        <f t="shared" si="3"/>
        <v>75</v>
      </c>
      <c r="N140" s="176"/>
      <c r="O140" s="176"/>
      <c r="P140" s="176"/>
      <c r="Q140" s="131"/>
      <c r="R140" s="131"/>
      <c r="S140" s="131"/>
      <c r="T140" s="131"/>
      <c r="U140" s="131"/>
      <c r="V140" s="131"/>
      <c r="W140" s="131"/>
      <c r="X140" s="131"/>
      <c r="Y140" s="131"/>
      <c r="Z140" s="131"/>
      <c r="AA140" s="131"/>
      <c r="AB140" s="131"/>
      <c r="AC140" s="131"/>
    </row>
    <row r="141" spans="1:29" ht="15.75" customHeight="1">
      <c r="A141" s="131"/>
      <c r="B141" s="131"/>
      <c r="C141" s="172" t="s">
        <v>388</v>
      </c>
      <c r="D141" s="173"/>
      <c r="E141" s="173">
        <f>E87+E139</f>
        <v>0</v>
      </c>
      <c r="F141" s="174" t="s">
        <v>390</v>
      </c>
      <c r="G141" s="175"/>
      <c r="H141" s="175"/>
      <c r="I141" s="173"/>
      <c r="J141" s="173">
        <f t="shared" ref="J141:M141" si="4">J87+J139</f>
        <v>14</v>
      </c>
      <c r="K141" s="173">
        <f t="shared" si="4"/>
        <v>34</v>
      </c>
      <c r="L141" s="173">
        <f t="shared" si="4"/>
        <v>46</v>
      </c>
      <c r="M141" s="173">
        <f t="shared" si="4"/>
        <v>47</v>
      </c>
      <c r="N141" s="176"/>
      <c r="O141" s="176"/>
      <c r="P141" s="176"/>
      <c r="Q141" s="131"/>
      <c r="R141" s="131"/>
      <c r="S141" s="131"/>
      <c r="T141" s="131"/>
      <c r="U141" s="131"/>
      <c r="V141" s="131"/>
      <c r="W141" s="131"/>
      <c r="X141" s="131"/>
      <c r="Y141" s="131"/>
      <c r="Z141" s="131"/>
      <c r="AA141" s="131"/>
      <c r="AB141" s="131"/>
      <c r="AC141" s="131"/>
    </row>
    <row r="142" spans="1:29" ht="15.75" customHeight="1">
      <c r="A142" s="131"/>
      <c r="B142" s="131"/>
      <c r="C142" s="128"/>
      <c r="D142" s="128"/>
      <c r="E142" s="128"/>
      <c r="F142" s="131"/>
      <c r="G142" s="128"/>
      <c r="H142" s="128"/>
      <c r="I142" s="128"/>
      <c r="J142" s="128"/>
      <c r="K142" s="128"/>
      <c r="L142" s="128"/>
      <c r="M142" s="128"/>
      <c r="N142" s="131"/>
      <c r="O142" s="131"/>
      <c r="P142" s="131"/>
      <c r="Q142" s="131"/>
      <c r="R142" s="131"/>
      <c r="S142" s="131"/>
      <c r="T142" s="131"/>
      <c r="U142" s="131"/>
      <c r="V142" s="131"/>
      <c r="W142" s="131"/>
      <c r="X142" s="131"/>
      <c r="Y142" s="131"/>
      <c r="Z142" s="131"/>
      <c r="AA142" s="131"/>
      <c r="AB142" s="131"/>
      <c r="AC142" s="131"/>
    </row>
    <row r="143" spans="1:29" ht="15.75" customHeight="1">
      <c r="A143" s="131"/>
      <c r="B143" s="131"/>
      <c r="C143" s="128"/>
      <c r="D143" s="128"/>
      <c r="E143" s="128"/>
      <c r="F143" s="131"/>
      <c r="G143" s="128"/>
      <c r="H143" s="128"/>
      <c r="I143" s="128"/>
      <c r="J143" s="128"/>
      <c r="K143" s="128"/>
      <c r="L143" s="128"/>
      <c r="M143" s="128"/>
      <c r="N143" s="131"/>
      <c r="O143" s="131"/>
      <c r="P143" s="131"/>
      <c r="Q143" s="131"/>
      <c r="R143" s="131"/>
      <c r="S143" s="131"/>
      <c r="T143" s="131"/>
      <c r="U143" s="131"/>
      <c r="V143" s="131"/>
      <c r="W143" s="131"/>
      <c r="X143" s="131"/>
      <c r="Y143" s="131"/>
      <c r="Z143" s="131"/>
      <c r="AA143" s="131"/>
      <c r="AB143" s="131"/>
      <c r="AC143" s="131"/>
    </row>
    <row r="144" spans="1:29" ht="15.75" customHeight="1">
      <c r="A144" s="131"/>
      <c r="B144" s="131"/>
      <c r="C144" s="177"/>
      <c r="D144" s="178"/>
      <c r="E144" s="128"/>
      <c r="F144" s="131"/>
      <c r="G144" s="128"/>
      <c r="H144" s="128"/>
      <c r="I144" s="128"/>
      <c r="J144" s="128"/>
      <c r="K144" s="128"/>
      <c r="L144" s="128"/>
      <c r="M144" s="128"/>
      <c r="N144" s="131"/>
      <c r="O144" s="131"/>
      <c r="P144" s="131"/>
      <c r="Q144" s="131"/>
      <c r="R144" s="131"/>
      <c r="S144" s="131"/>
      <c r="T144" s="131"/>
      <c r="U144" s="131"/>
      <c r="V144" s="131"/>
      <c r="W144" s="131"/>
      <c r="X144" s="131"/>
      <c r="Y144" s="131"/>
      <c r="Z144" s="131"/>
      <c r="AA144" s="131"/>
      <c r="AB144" s="131"/>
      <c r="AC144" s="131"/>
    </row>
    <row r="145" spans="1:29" ht="15.75" customHeight="1">
      <c r="A145" s="131"/>
      <c r="B145" s="131"/>
      <c r="C145" s="177"/>
      <c r="D145" s="178"/>
      <c r="E145" s="128"/>
      <c r="F145" s="131"/>
      <c r="G145" s="128"/>
      <c r="H145" s="128"/>
      <c r="I145" s="128"/>
      <c r="J145" s="128"/>
      <c r="K145" s="128"/>
      <c r="L145" s="128"/>
      <c r="M145" s="128"/>
      <c r="N145" s="131"/>
      <c r="O145" s="131"/>
      <c r="P145" s="131"/>
      <c r="Q145" s="131"/>
      <c r="R145" s="131"/>
      <c r="S145" s="131"/>
      <c r="T145" s="131"/>
      <c r="U145" s="131"/>
      <c r="V145" s="131"/>
      <c r="W145" s="131"/>
      <c r="X145" s="131"/>
      <c r="Y145" s="131"/>
      <c r="Z145" s="131"/>
      <c r="AA145" s="131"/>
      <c r="AB145" s="131"/>
      <c r="AC145" s="131"/>
    </row>
    <row r="146" spans="1:29" ht="15.75" customHeight="1">
      <c r="A146" s="131"/>
      <c r="B146" s="131"/>
      <c r="C146" s="177"/>
      <c r="D146" s="178"/>
      <c r="E146" s="128"/>
      <c r="F146" s="131"/>
      <c r="G146" s="128"/>
      <c r="H146" s="128"/>
      <c r="I146" s="128"/>
      <c r="J146" s="128"/>
      <c r="K146" s="128"/>
      <c r="L146" s="128"/>
      <c r="M146" s="128"/>
      <c r="N146" s="131"/>
      <c r="O146" s="131"/>
      <c r="P146" s="131"/>
      <c r="Q146" s="131"/>
      <c r="R146" s="131"/>
      <c r="S146" s="131"/>
      <c r="T146" s="131"/>
      <c r="U146" s="131"/>
      <c r="V146" s="131"/>
      <c r="W146" s="131"/>
      <c r="X146" s="131"/>
      <c r="Y146" s="131"/>
      <c r="Z146" s="131"/>
      <c r="AA146" s="131"/>
      <c r="AB146" s="131"/>
      <c r="AC146" s="131"/>
    </row>
    <row r="147" spans="1:29" ht="15.75" customHeight="1">
      <c r="A147" s="131"/>
      <c r="B147" s="131"/>
      <c r="C147" s="177"/>
      <c r="D147" s="178"/>
      <c r="E147" s="128"/>
      <c r="F147" s="131"/>
      <c r="G147" s="128"/>
      <c r="H147" s="128"/>
      <c r="I147" s="128"/>
      <c r="J147" s="128"/>
      <c r="K147" s="128"/>
      <c r="L147" s="128"/>
      <c r="M147" s="128"/>
      <c r="N147" s="131"/>
      <c r="O147" s="131"/>
      <c r="P147" s="131"/>
      <c r="Q147" s="131"/>
      <c r="R147" s="131"/>
      <c r="S147" s="131"/>
      <c r="T147" s="131"/>
      <c r="U147" s="131"/>
      <c r="V147" s="131"/>
      <c r="W147" s="131"/>
      <c r="X147" s="131"/>
      <c r="Y147" s="131"/>
      <c r="Z147" s="131"/>
      <c r="AA147" s="131"/>
      <c r="AB147" s="131"/>
      <c r="AC147" s="131"/>
    </row>
    <row r="148" spans="1:29" ht="15.75" customHeight="1">
      <c r="A148" s="131"/>
      <c r="B148" s="131"/>
      <c r="C148" s="177"/>
      <c r="D148" s="178"/>
      <c r="E148" s="128"/>
      <c r="F148" s="131"/>
      <c r="G148" s="128"/>
      <c r="H148" s="128"/>
      <c r="I148" s="128"/>
      <c r="J148" s="128"/>
      <c r="K148" s="128"/>
      <c r="L148" s="128"/>
      <c r="M148" s="128"/>
      <c r="N148" s="131"/>
      <c r="O148" s="131"/>
      <c r="P148" s="131"/>
      <c r="Q148" s="131"/>
      <c r="R148" s="131"/>
      <c r="S148" s="131"/>
      <c r="T148" s="131"/>
      <c r="U148" s="131"/>
      <c r="V148" s="131"/>
      <c r="W148" s="131"/>
      <c r="X148" s="131"/>
      <c r="Y148" s="131"/>
      <c r="Z148" s="131"/>
      <c r="AA148" s="131"/>
      <c r="AB148" s="131"/>
      <c r="AC148" s="131"/>
    </row>
    <row r="149" spans="1:29" ht="15.75" customHeight="1">
      <c r="A149" s="131"/>
      <c r="B149" s="131"/>
      <c r="C149" s="177"/>
      <c r="D149" s="178"/>
      <c r="E149" s="128"/>
      <c r="F149" s="131"/>
      <c r="G149" s="128"/>
      <c r="H149" s="128"/>
      <c r="I149" s="128"/>
      <c r="J149" s="128"/>
      <c r="K149" s="128"/>
      <c r="L149" s="128"/>
      <c r="M149" s="128"/>
      <c r="N149" s="131"/>
      <c r="O149" s="131"/>
      <c r="P149" s="131"/>
      <c r="Q149" s="131"/>
      <c r="R149" s="131"/>
      <c r="S149" s="131"/>
      <c r="T149" s="131"/>
      <c r="U149" s="131"/>
      <c r="V149" s="131"/>
      <c r="W149" s="131"/>
      <c r="X149" s="131"/>
      <c r="Y149" s="131"/>
      <c r="Z149" s="131"/>
      <c r="AA149" s="131"/>
      <c r="AB149" s="131"/>
      <c r="AC149" s="131"/>
    </row>
    <row r="150" spans="1:29" ht="15.75" customHeight="1">
      <c r="A150" s="131"/>
      <c r="B150" s="131"/>
      <c r="C150" s="177"/>
      <c r="D150" s="178"/>
      <c r="E150" s="128"/>
      <c r="F150" s="131"/>
      <c r="G150" s="128"/>
      <c r="H150" s="128"/>
      <c r="I150" s="128"/>
      <c r="J150" s="128"/>
      <c r="K150" s="128"/>
      <c r="L150" s="128"/>
      <c r="M150" s="128"/>
      <c r="N150" s="131"/>
      <c r="O150" s="131"/>
      <c r="P150" s="131"/>
      <c r="Q150" s="131"/>
      <c r="R150" s="131"/>
      <c r="S150" s="131"/>
      <c r="T150" s="131"/>
      <c r="U150" s="131"/>
      <c r="V150" s="131"/>
      <c r="W150" s="131"/>
      <c r="X150" s="131"/>
      <c r="Y150" s="131"/>
      <c r="Z150" s="131"/>
      <c r="AA150" s="131"/>
      <c r="AB150" s="131"/>
      <c r="AC150" s="131"/>
    </row>
    <row r="151" spans="1:29" ht="15.75" customHeight="1">
      <c r="A151" s="131"/>
      <c r="B151" s="131"/>
      <c r="C151" s="177"/>
      <c r="D151" s="178"/>
      <c r="E151" s="128"/>
      <c r="F151" s="131"/>
      <c r="G151" s="128"/>
      <c r="H151" s="128"/>
      <c r="I151" s="128"/>
      <c r="J151" s="128"/>
      <c r="K151" s="128"/>
      <c r="L151" s="128"/>
      <c r="M151" s="128"/>
      <c r="N151" s="131"/>
      <c r="O151" s="131"/>
      <c r="P151" s="131"/>
      <c r="Q151" s="131"/>
      <c r="R151" s="131"/>
      <c r="S151" s="131"/>
      <c r="T151" s="131"/>
      <c r="U151" s="131"/>
      <c r="V151" s="131"/>
      <c r="W151" s="131"/>
      <c r="X151" s="131"/>
      <c r="Y151" s="131"/>
      <c r="Z151" s="131"/>
      <c r="AA151" s="131"/>
      <c r="AB151" s="131"/>
      <c r="AC151" s="131"/>
    </row>
    <row r="152" spans="1:29" ht="15.75" customHeight="1">
      <c r="A152" s="131"/>
      <c r="B152" s="131"/>
      <c r="C152" s="177"/>
      <c r="D152" s="178"/>
      <c r="E152" s="128"/>
      <c r="F152" s="131"/>
      <c r="G152" s="128"/>
      <c r="H152" s="128"/>
      <c r="I152" s="128"/>
      <c r="J152" s="128"/>
      <c r="K152" s="128"/>
      <c r="L152" s="128"/>
      <c r="M152" s="128"/>
      <c r="N152" s="131"/>
      <c r="O152" s="131"/>
      <c r="P152" s="131"/>
      <c r="Q152" s="131"/>
      <c r="R152" s="131"/>
      <c r="S152" s="131"/>
      <c r="T152" s="131"/>
      <c r="U152" s="131"/>
      <c r="V152" s="131"/>
      <c r="W152" s="131"/>
      <c r="X152" s="131"/>
      <c r="Y152" s="131"/>
      <c r="Z152" s="131"/>
      <c r="AA152" s="131"/>
      <c r="AB152" s="131"/>
      <c r="AC152" s="131"/>
    </row>
    <row r="153" spans="1:29" ht="15.75" customHeight="1">
      <c r="A153" s="131"/>
      <c r="B153" s="131"/>
      <c r="C153" s="177"/>
      <c r="D153" s="178"/>
      <c r="E153" s="128"/>
      <c r="F153" s="131"/>
      <c r="G153" s="128"/>
      <c r="H153" s="128"/>
      <c r="I153" s="128"/>
      <c r="J153" s="128"/>
      <c r="K153" s="128"/>
      <c r="L153" s="128"/>
      <c r="M153" s="128"/>
      <c r="N153" s="131"/>
      <c r="O153" s="131"/>
      <c r="P153" s="131"/>
      <c r="Q153" s="131"/>
      <c r="R153" s="131"/>
      <c r="S153" s="131"/>
      <c r="T153" s="131"/>
      <c r="U153" s="131"/>
      <c r="V153" s="131"/>
      <c r="W153" s="131"/>
      <c r="X153" s="131"/>
      <c r="Y153" s="131"/>
      <c r="Z153" s="131"/>
      <c r="AA153" s="131"/>
      <c r="AB153" s="131"/>
      <c r="AC153" s="131"/>
    </row>
    <row r="154" spans="1:29" ht="15.75" customHeight="1">
      <c r="A154" s="131"/>
      <c r="B154" s="131"/>
      <c r="C154" s="177"/>
      <c r="D154" s="178"/>
      <c r="E154" s="128"/>
      <c r="F154" s="131"/>
      <c r="G154" s="128"/>
      <c r="H154" s="128"/>
      <c r="I154" s="128"/>
      <c r="J154" s="128"/>
      <c r="K154" s="128"/>
      <c r="L154" s="128"/>
      <c r="M154" s="128"/>
      <c r="N154" s="131"/>
      <c r="O154" s="131"/>
      <c r="P154" s="131"/>
      <c r="Q154" s="131"/>
      <c r="R154" s="131"/>
      <c r="S154" s="131"/>
      <c r="T154" s="131"/>
      <c r="U154" s="131"/>
      <c r="V154" s="131"/>
      <c r="W154" s="131"/>
      <c r="X154" s="131"/>
      <c r="Y154" s="131"/>
      <c r="Z154" s="131"/>
      <c r="AA154" s="131"/>
      <c r="AB154" s="131"/>
      <c r="AC154" s="131"/>
    </row>
    <row r="155" spans="1:29" ht="15.75" customHeight="1">
      <c r="A155" s="131"/>
      <c r="B155" s="131"/>
      <c r="C155" s="177"/>
      <c r="D155" s="178"/>
      <c r="E155" s="128"/>
      <c r="F155" s="131"/>
      <c r="G155" s="128"/>
      <c r="H155" s="128"/>
      <c r="I155" s="128"/>
      <c r="J155" s="128"/>
      <c r="K155" s="128"/>
      <c r="L155" s="128"/>
      <c r="M155" s="128"/>
      <c r="N155" s="131"/>
      <c r="O155" s="131"/>
      <c r="P155" s="131"/>
      <c r="Q155" s="131"/>
      <c r="R155" s="131"/>
      <c r="S155" s="131"/>
      <c r="T155" s="131"/>
      <c r="U155" s="131"/>
      <c r="V155" s="131"/>
      <c r="W155" s="131"/>
      <c r="X155" s="131"/>
      <c r="Y155" s="131"/>
      <c r="Z155" s="131"/>
      <c r="AA155" s="131"/>
      <c r="AB155" s="131"/>
      <c r="AC155" s="131"/>
    </row>
    <row r="156" spans="1:29" ht="15.75" customHeight="1">
      <c r="A156" s="131"/>
      <c r="B156" s="131"/>
      <c r="C156" s="177"/>
      <c r="D156" s="178"/>
      <c r="E156" s="128"/>
      <c r="F156" s="131"/>
      <c r="G156" s="128"/>
      <c r="H156" s="128"/>
      <c r="I156" s="128"/>
      <c r="J156" s="128"/>
      <c r="K156" s="128"/>
      <c r="L156" s="128"/>
      <c r="M156" s="128"/>
      <c r="N156" s="131"/>
      <c r="O156" s="131"/>
      <c r="P156" s="131"/>
      <c r="Q156" s="131"/>
      <c r="R156" s="131"/>
      <c r="S156" s="131"/>
      <c r="T156" s="131"/>
      <c r="U156" s="131"/>
      <c r="V156" s="131"/>
      <c r="W156" s="131"/>
      <c r="X156" s="131"/>
      <c r="Y156" s="131"/>
      <c r="Z156" s="131"/>
      <c r="AA156" s="131"/>
      <c r="AB156" s="131"/>
      <c r="AC156" s="131"/>
    </row>
    <row r="157" spans="1:29" ht="15.75" customHeight="1">
      <c r="A157" s="131"/>
      <c r="B157" s="131"/>
      <c r="C157" s="177"/>
      <c r="D157" s="178"/>
      <c r="E157" s="128"/>
      <c r="F157" s="131"/>
      <c r="G157" s="128"/>
      <c r="H157" s="128"/>
      <c r="I157" s="128"/>
      <c r="J157" s="128"/>
      <c r="K157" s="128"/>
      <c r="L157" s="128"/>
      <c r="M157" s="128"/>
      <c r="N157" s="131"/>
      <c r="O157" s="131"/>
      <c r="P157" s="131"/>
      <c r="Q157" s="131"/>
      <c r="R157" s="131"/>
      <c r="S157" s="131"/>
      <c r="T157" s="131"/>
      <c r="U157" s="131"/>
      <c r="V157" s="131"/>
      <c r="W157" s="131"/>
      <c r="X157" s="131"/>
      <c r="Y157" s="131"/>
      <c r="Z157" s="131"/>
      <c r="AA157" s="131"/>
      <c r="AB157" s="131"/>
      <c r="AC157" s="131"/>
    </row>
    <row r="158" spans="1:29" ht="15.75" customHeight="1">
      <c r="A158" s="131"/>
      <c r="B158" s="131"/>
      <c r="C158" s="177"/>
      <c r="D158" s="178"/>
      <c r="E158" s="128"/>
      <c r="F158" s="131"/>
      <c r="G158" s="128"/>
      <c r="N158" s="131"/>
      <c r="O158" s="131"/>
      <c r="P158" s="131"/>
      <c r="Q158" s="131"/>
      <c r="R158" s="131"/>
      <c r="S158" s="131"/>
      <c r="T158" s="131"/>
      <c r="U158" s="131"/>
      <c r="V158" s="131"/>
      <c r="W158" s="131"/>
      <c r="X158" s="131"/>
      <c r="Y158" s="131"/>
      <c r="Z158" s="131"/>
      <c r="AA158" s="131"/>
      <c r="AB158" s="131"/>
      <c r="AC158" s="131"/>
    </row>
    <row r="159" spans="1:29" ht="15.75" customHeight="1">
      <c r="A159" s="131"/>
      <c r="B159" s="131"/>
      <c r="C159" s="177"/>
      <c r="D159" s="178"/>
      <c r="E159" s="128"/>
      <c r="F159" s="131"/>
      <c r="G159" s="128"/>
      <c r="H159" s="128"/>
      <c r="I159" s="128"/>
      <c r="J159" s="128"/>
      <c r="K159" s="128"/>
      <c r="L159" s="128"/>
      <c r="M159" s="128"/>
      <c r="N159" s="131"/>
      <c r="O159" s="131"/>
      <c r="P159" s="131"/>
      <c r="Q159" s="131"/>
      <c r="R159" s="131"/>
      <c r="S159" s="131"/>
      <c r="T159" s="131"/>
      <c r="U159" s="131"/>
      <c r="V159" s="131"/>
      <c r="W159" s="131"/>
      <c r="X159" s="131"/>
      <c r="Y159" s="131"/>
      <c r="Z159" s="131"/>
      <c r="AA159" s="131"/>
      <c r="AB159" s="131"/>
      <c r="AC159" s="131"/>
    </row>
    <row r="160" spans="1:29" ht="15.75" customHeight="1">
      <c r="A160" s="131"/>
      <c r="B160" s="131"/>
      <c r="C160" s="177"/>
      <c r="D160" s="178"/>
      <c r="E160" s="128"/>
      <c r="F160" s="131"/>
      <c r="G160" s="128"/>
      <c r="H160" s="128"/>
      <c r="I160" s="128"/>
      <c r="J160" s="128"/>
      <c r="K160" s="128"/>
      <c r="L160" s="128"/>
      <c r="M160" s="128"/>
      <c r="N160" s="131"/>
      <c r="O160" s="131"/>
      <c r="P160" s="131"/>
      <c r="Q160" s="131"/>
      <c r="R160" s="131"/>
      <c r="S160" s="131"/>
      <c r="T160" s="131"/>
      <c r="U160" s="131"/>
      <c r="V160" s="131"/>
      <c r="W160" s="131"/>
      <c r="X160" s="131"/>
      <c r="Y160" s="131"/>
      <c r="Z160" s="131"/>
      <c r="AA160" s="131"/>
      <c r="AB160" s="131"/>
      <c r="AC160" s="131"/>
    </row>
    <row r="161" spans="1:29" ht="15.75" customHeight="1">
      <c r="A161" s="131"/>
      <c r="B161" s="131"/>
      <c r="C161" s="179"/>
      <c r="D161" s="180"/>
      <c r="E161" s="128"/>
      <c r="F161" s="131"/>
      <c r="G161" s="128"/>
      <c r="H161" s="128"/>
      <c r="I161" s="128"/>
      <c r="J161" s="128"/>
      <c r="K161" s="128"/>
      <c r="L161" s="128"/>
      <c r="M161" s="128"/>
      <c r="N161" s="131"/>
      <c r="O161" s="131"/>
      <c r="P161" s="131"/>
      <c r="Q161" s="131"/>
      <c r="R161" s="131"/>
      <c r="S161" s="131"/>
      <c r="T161" s="131"/>
      <c r="U161" s="131"/>
      <c r="V161" s="131"/>
      <c r="W161" s="131"/>
      <c r="X161" s="131"/>
      <c r="Y161" s="131"/>
      <c r="Z161" s="131"/>
      <c r="AA161" s="131"/>
      <c r="AB161" s="131"/>
      <c r="AC161" s="131"/>
    </row>
    <row r="162" spans="1:29" ht="15.75" customHeight="1">
      <c r="A162" s="131"/>
      <c r="B162" s="131"/>
      <c r="C162" s="128"/>
      <c r="D162" s="128"/>
      <c r="E162" s="128"/>
      <c r="F162" s="131"/>
      <c r="G162" s="128"/>
      <c r="H162" s="128"/>
      <c r="I162" s="128"/>
      <c r="J162" s="128"/>
      <c r="K162" s="128"/>
      <c r="L162" s="128"/>
      <c r="M162" s="128"/>
      <c r="N162" s="131"/>
      <c r="O162" s="131"/>
      <c r="P162" s="131"/>
      <c r="Q162" s="131"/>
      <c r="R162" s="131"/>
      <c r="S162" s="131"/>
      <c r="T162" s="131"/>
      <c r="U162" s="131"/>
      <c r="V162" s="131"/>
      <c r="W162" s="131"/>
      <c r="X162" s="131"/>
      <c r="Y162" s="131"/>
      <c r="Z162" s="131"/>
      <c r="AA162" s="131"/>
      <c r="AB162" s="131"/>
      <c r="AC162" s="131"/>
    </row>
    <row r="163" spans="1:29" ht="15.75" customHeight="1">
      <c r="A163" s="131"/>
      <c r="B163" s="131"/>
      <c r="C163" s="128"/>
      <c r="D163" s="128"/>
      <c r="E163" s="128"/>
      <c r="F163" s="131"/>
      <c r="G163" s="128"/>
      <c r="H163" s="128"/>
      <c r="I163" s="128"/>
      <c r="J163" s="128"/>
      <c r="K163" s="128"/>
      <c r="L163" s="128"/>
      <c r="M163" s="128"/>
      <c r="N163" s="131"/>
      <c r="O163" s="131"/>
      <c r="P163" s="131"/>
      <c r="Q163" s="131"/>
      <c r="R163" s="131"/>
      <c r="S163" s="131"/>
      <c r="T163" s="131"/>
      <c r="U163" s="131"/>
      <c r="V163" s="131"/>
      <c r="W163" s="131"/>
      <c r="X163" s="131"/>
      <c r="Y163" s="131"/>
      <c r="Z163" s="131"/>
      <c r="AA163" s="131"/>
      <c r="AB163" s="131"/>
      <c r="AC163" s="131"/>
    </row>
    <row r="164" spans="1:29" ht="15.75" customHeight="1">
      <c r="A164" s="131"/>
      <c r="B164" s="131"/>
      <c r="C164" s="128"/>
      <c r="D164" s="128"/>
      <c r="E164" s="128"/>
      <c r="F164" s="131"/>
      <c r="G164" s="128"/>
      <c r="H164" s="128"/>
      <c r="I164" s="128"/>
      <c r="J164" s="128"/>
      <c r="K164" s="128"/>
      <c r="L164" s="128"/>
      <c r="M164" s="128"/>
      <c r="N164" s="131"/>
      <c r="O164" s="131"/>
      <c r="P164" s="131"/>
      <c r="Q164" s="131"/>
      <c r="R164" s="131"/>
      <c r="S164" s="131"/>
      <c r="T164" s="131"/>
      <c r="U164" s="131"/>
      <c r="V164" s="131"/>
      <c r="W164" s="131"/>
      <c r="X164" s="131"/>
      <c r="Y164" s="131"/>
      <c r="Z164" s="131"/>
      <c r="AA164" s="131"/>
      <c r="AB164" s="131"/>
      <c r="AC164" s="131"/>
    </row>
    <row r="165" spans="1:29" ht="15.75" customHeight="1">
      <c r="A165" s="131"/>
      <c r="B165" s="131"/>
      <c r="C165" s="128"/>
      <c r="D165" s="128"/>
      <c r="E165" s="128"/>
      <c r="F165" s="131"/>
      <c r="G165" s="128"/>
      <c r="H165" s="128"/>
      <c r="I165" s="128"/>
      <c r="J165" s="128"/>
      <c r="K165" s="128"/>
      <c r="L165" s="128"/>
      <c r="M165" s="128"/>
      <c r="N165" s="131"/>
      <c r="O165" s="131"/>
      <c r="P165" s="131"/>
      <c r="Q165" s="131"/>
      <c r="R165" s="131"/>
      <c r="S165" s="131"/>
      <c r="T165" s="131"/>
      <c r="U165" s="131"/>
      <c r="V165" s="131"/>
      <c r="W165" s="131"/>
      <c r="X165" s="131"/>
      <c r="Y165" s="131"/>
      <c r="Z165" s="131"/>
      <c r="AA165" s="131"/>
      <c r="AB165" s="131"/>
      <c r="AC165" s="131"/>
    </row>
    <row r="166" spans="1:29" ht="15.75" customHeight="1">
      <c r="A166" s="131"/>
      <c r="B166" s="131"/>
      <c r="C166" s="128"/>
      <c r="D166" s="128"/>
      <c r="E166" s="128"/>
      <c r="F166" s="131"/>
      <c r="G166" s="128"/>
      <c r="H166" s="128"/>
      <c r="I166" s="128"/>
      <c r="J166" s="128"/>
      <c r="K166" s="128"/>
      <c r="L166" s="128"/>
      <c r="M166" s="128"/>
      <c r="N166" s="131"/>
      <c r="O166" s="131"/>
      <c r="P166" s="131"/>
      <c r="Q166" s="131"/>
      <c r="R166" s="131"/>
      <c r="S166" s="131"/>
      <c r="T166" s="131"/>
      <c r="U166" s="131"/>
      <c r="V166" s="131"/>
      <c r="W166" s="131"/>
      <c r="X166" s="131"/>
      <c r="Y166" s="131"/>
      <c r="Z166" s="131"/>
      <c r="AA166" s="131"/>
      <c r="AB166" s="131"/>
      <c r="AC166" s="131"/>
    </row>
    <row r="167" spans="1:29" ht="15.75" customHeight="1">
      <c r="A167" s="131"/>
      <c r="B167" s="131"/>
      <c r="C167" s="128"/>
      <c r="D167" s="128"/>
      <c r="E167" s="128"/>
      <c r="F167" s="131"/>
      <c r="G167" s="128"/>
      <c r="H167" s="128"/>
      <c r="I167" s="128"/>
      <c r="J167" s="128"/>
      <c r="K167" s="128"/>
      <c r="L167" s="128"/>
      <c r="M167" s="128"/>
      <c r="N167" s="131"/>
      <c r="O167" s="131"/>
      <c r="P167" s="131"/>
      <c r="Q167" s="131"/>
      <c r="R167" s="131"/>
      <c r="S167" s="131"/>
      <c r="T167" s="131"/>
      <c r="U167" s="131"/>
      <c r="V167" s="131"/>
      <c r="W167" s="131"/>
      <c r="X167" s="131"/>
      <c r="Y167" s="131"/>
      <c r="Z167" s="131"/>
      <c r="AA167" s="131"/>
      <c r="AB167" s="131"/>
      <c r="AC167" s="131"/>
    </row>
    <row r="168" spans="1:29" ht="15.75" customHeight="1">
      <c r="A168" s="131"/>
      <c r="B168" s="131"/>
      <c r="C168" s="128"/>
      <c r="D168" s="128"/>
      <c r="E168" s="128"/>
      <c r="F168" s="131"/>
      <c r="G168" s="128"/>
      <c r="H168" s="128"/>
      <c r="I168" s="128"/>
      <c r="J168" s="128"/>
      <c r="K168" s="128"/>
      <c r="L168" s="128"/>
      <c r="M168" s="128"/>
      <c r="N168" s="131"/>
      <c r="O168" s="131"/>
      <c r="P168" s="131"/>
      <c r="Q168" s="131"/>
      <c r="R168" s="131"/>
      <c r="S168" s="131"/>
      <c r="T168" s="131"/>
      <c r="U168" s="131"/>
      <c r="V168" s="131"/>
      <c r="W168" s="131"/>
      <c r="X168" s="131"/>
      <c r="Y168" s="131"/>
      <c r="Z168" s="131"/>
      <c r="AA168" s="131"/>
      <c r="AB168" s="131"/>
      <c r="AC168" s="131"/>
    </row>
    <row r="169" spans="1:29" ht="15.75" customHeight="1">
      <c r="A169" s="131"/>
      <c r="B169" s="131"/>
      <c r="C169" s="128"/>
      <c r="D169" s="128"/>
      <c r="E169" s="128"/>
      <c r="F169" s="131"/>
      <c r="G169" s="128"/>
      <c r="H169" s="128"/>
      <c r="I169" s="128"/>
      <c r="J169" s="128"/>
      <c r="K169" s="128"/>
      <c r="L169" s="128"/>
      <c r="M169" s="128"/>
      <c r="N169" s="131"/>
      <c r="O169" s="131"/>
      <c r="P169" s="131"/>
      <c r="Q169" s="131"/>
      <c r="R169" s="131"/>
      <c r="S169" s="131"/>
      <c r="T169" s="131"/>
      <c r="U169" s="131"/>
      <c r="V169" s="131"/>
      <c r="W169" s="131"/>
      <c r="X169" s="131"/>
      <c r="Y169" s="131"/>
      <c r="Z169" s="131"/>
      <c r="AA169" s="131"/>
      <c r="AB169" s="131"/>
      <c r="AC169" s="131"/>
    </row>
    <row r="170" spans="1:29" ht="15.75" customHeight="1">
      <c r="A170" s="131"/>
      <c r="B170" s="131"/>
      <c r="C170" s="128"/>
      <c r="D170" s="128"/>
      <c r="E170" s="128"/>
      <c r="F170" s="131"/>
      <c r="G170" s="128"/>
      <c r="H170" s="128"/>
      <c r="I170" s="128"/>
      <c r="J170" s="128"/>
      <c r="K170" s="128"/>
      <c r="L170" s="128"/>
      <c r="M170" s="128"/>
      <c r="N170" s="131"/>
      <c r="O170" s="131"/>
      <c r="P170" s="131"/>
      <c r="Q170" s="131"/>
      <c r="R170" s="131"/>
      <c r="S170" s="131"/>
      <c r="T170" s="131"/>
      <c r="U170" s="131"/>
      <c r="V170" s="131"/>
      <c r="W170" s="131"/>
      <c r="X170" s="131"/>
      <c r="Y170" s="131"/>
      <c r="Z170" s="131"/>
      <c r="AA170" s="131"/>
      <c r="AB170" s="131"/>
      <c r="AC170" s="131"/>
    </row>
    <row r="171" spans="1:29" ht="15.75" customHeight="1">
      <c r="A171" s="131"/>
      <c r="B171" s="131"/>
      <c r="C171" s="128"/>
      <c r="D171" s="128"/>
      <c r="E171" s="128"/>
      <c r="F171" s="131"/>
      <c r="G171" s="128"/>
      <c r="H171" s="128"/>
      <c r="I171" s="128"/>
      <c r="J171" s="128"/>
      <c r="K171" s="128"/>
      <c r="L171" s="128"/>
      <c r="M171" s="128"/>
      <c r="N171" s="131"/>
      <c r="O171" s="131"/>
      <c r="P171" s="131"/>
      <c r="Q171" s="131"/>
      <c r="R171" s="131"/>
      <c r="S171" s="131"/>
      <c r="T171" s="131"/>
      <c r="U171" s="131"/>
      <c r="V171" s="131"/>
      <c r="W171" s="131"/>
      <c r="X171" s="131"/>
      <c r="Y171" s="131"/>
      <c r="Z171" s="131"/>
      <c r="AA171" s="131"/>
      <c r="AB171" s="131"/>
      <c r="AC171" s="131"/>
    </row>
    <row r="172" spans="1:29" ht="15.75" customHeight="1">
      <c r="A172" s="131"/>
      <c r="B172" s="131"/>
      <c r="C172" s="128"/>
      <c r="D172" s="128"/>
      <c r="E172" s="128"/>
      <c r="F172" s="131"/>
      <c r="G172" s="128"/>
      <c r="H172" s="128"/>
      <c r="I172" s="128"/>
      <c r="J172" s="128"/>
      <c r="K172" s="128"/>
      <c r="L172" s="128"/>
      <c r="M172" s="128"/>
      <c r="N172" s="131"/>
      <c r="O172" s="131"/>
      <c r="P172" s="131"/>
      <c r="Q172" s="131"/>
      <c r="R172" s="131"/>
      <c r="S172" s="131"/>
      <c r="T172" s="131"/>
      <c r="U172" s="131"/>
      <c r="V172" s="131"/>
      <c r="W172" s="131"/>
      <c r="X172" s="131"/>
      <c r="Y172" s="131"/>
      <c r="Z172" s="131"/>
      <c r="AA172" s="131"/>
      <c r="AB172" s="131"/>
      <c r="AC172" s="131"/>
    </row>
    <row r="173" spans="1:29" ht="15.75" customHeight="1">
      <c r="A173" s="131"/>
      <c r="B173" s="131"/>
      <c r="C173" s="128"/>
      <c r="D173" s="128"/>
      <c r="E173" s="128"/>
      <c r="F173" s="131"/>
      <c r="G173" s="128"/>
      <c r="H173" s="128"/>
      <c r="I173" s="128"/>
      <c r="J173" s="128"/>
      <c r="K173" s="128"/>
      <c r="L173" s="128"/>
      <c r="M173" s="128"/>
      <c r="N173" s="131"/>
      <c r="O173" s="131"/>
      <c r="P173" s="131"/>
      <c r="Q173" s="131"/>
      <c r="R173" s="131"/>
      <c r="S173" s="131"/>
      <c r="T173" s="131"/>
      <c r="U173" s="131"/>
      <c r="V173" s="131"/>
      <c r="W173" s="131"/>
      <c r="X173" s="131"/>
      <c r="Y173" s="131"/>
      <c r="Z173" s="131"/>
      <c r="AA173" s="131"/>
      <c r="AB173" s="131"/>
      <c r="AC173" s="131"/>
    </row>
    <row r="174" spans="1:29" ht="15.75" customHeight="1">
      <c r="A174" s="131"/>
      <c r="B174" s="131"/>
      <c r="C174" s="128"/>
      <c r="D174" s="128"/>
      <c r="E174" s="128"/>
      <c r="F174" s="131"/>
      <c r="G174" s="128"/>
      <c r="H174" s="128"/>
      <c r="I174" s="128"/>
      <c r="J174" s="128"/>
      <c r="K174" s="128"/>
      <c r="L174" s="128"/>
      <c r="M174" s="128"/>
      <c r="N174" s="131"/>
      <c r="O174" s="131"/>
      <c r="P174" s="131"/>
      <c r="Q174" s="131"/>
      <c r="R174" s="131"/>
      <c r="S174" s="131"/>
      <c r="T174" s="131"/>
      <c r="U174" s="131"/>
      <c r="V174" s="131"/>
      <c r="W174" s="131"/>
      <c r="X174" s="131"/>
      <c r="Y174" s="131"/>
      <c r="Z174" s="131"/>
      <c r="AA174" s="131"/>
      <c r="AB174" s="131"/>
      <c r="AC174" s="131"/>
    </row>
    <row r="175" spans="1:29" ht="15.75" customHeight="1">
      <c r="A175" s="131"/>
      <c r="B175" s="131"/>
      <c r="C175" s="128"/>
      <c r="D175" s="128"/>
      <c r="E175" s="128"/>
      <c r="F175" s="131"/>
      <c r="G175" s="128"/>
      <c r="H175" s="128"/>
      <c r="I175" s="128"/>
      <c r="J175" s="128"/>
      <c r="K175" s="128"/>
      <c r="L175" s="128"/>
      <c r="M175" s="128"/>
      <c r="N175" s="131"/>
      <c r="O175" s="131"/>
      <c r="P175" s="131"/>
      <c r="Q175" s="131"/>
      <c r="R175" s="131"/>
      <c r="S175" s="131"/>
      <c r="T175" s="131"/>
      <c r="U175" s="131"/>
      <c r="V175" s="131"/>
      <c r="W175" s="131"/>
      <c r="X175" s="131"/>
      <c r="Y175" s="131"/>
      <c r="Z175" s="131"/>
      <c r="AA175" s="131"/>
      <c r="AB175" s="131"/>
      <c r="AC175" s="131"/>
    </row>
    <row r="176" spans="1:29" ht="15.75" customHeight="1">
      <c r="A176" s="131"/>
      <c r="B176" s="131"/>
      <c r="C176" s="128"/>
      <c r="D176" s="128"/>
      <c r="E176" s="128"/>
      <c r="F176" s="131"/>
      <c r="G176" s="128"/>
      <c r="H176" s="128"/>
      <c r="I176" s="128"/>
      <c r="J176" s="128"/>
      <c r="K176" s="128"/>
      <c r="L176" s="128"/>
      <c r="M176" s="128"/>
      <c r="N176" s="131"/>
      <c r="O176" s="131"/>
      <c r="P176" s="131"/>
      <c r="Q176" s="131"/>
      <c r="R176" s="131"/>
      <c r="S176" s="131"/>
      <c r="T176" s="131"/>
      <c r="U176" s="131"/>
      <c r="V176" s="131"/>
      <c r="W176" s="131"/>
      <c r="X176" s="131"/>
      <c r="Y176" s="131"/>
      <c r="Z176" s="131"/>
      <c r="AA176" s="131"/>
      <c r="AB176" s="131"/>
      <c r="AC176" s="131"/>
    </row>
    <row r="177" spans="1:29" ht="15.75" customHeight="1">
      <c r="A177" s="131"/>
      <c r="B177" s="131"/>
      <c r="C177" s="128"/>
      <c r="D177" s="128"/>
      <c r="E177" s="128"/>
      <c r="F177" s="131"/>
      <c r="G177" s="128"/>
      <c r="H177" s="128"/>
      <c r="I177" s="128"/>
      <c r="J177" s="128"/>
      <c r="K177" s="128"/>
      <c r="L177" s="128"/>
      <c r="M177" s="128"/>
      <c r="N177" s="131"/>
      <c r="O177" s="131"/>
      <c r="P177" s="131"/>
      <c r="Q177" s="131"/>
      <c r="R177" s="131"/>
      <c r="S177" s="131"/>
      <c r="T177" s="131"/>
      <c r="U177" s="131"/>
      <c r="V177" s="131"/>
      <c r="W177" s="131"/>
      <c r="X177" s="131"/>
      <c r="Y177" s="131"/>
      <c r="Z177" s="131"/>
      <c r="AA177" s="131"/>
      <c r="AB177" s="131"/>
      <c r="AC177" s="131"/>
    </row>
    <row r="178" spans="1:29" ht="15.75" customHeight="1">
      <c r="A178" s="131"/>
      <c r="B178" s="131"/>
      <c r="C178" s="128"/>
      <c r="D178" s="128"/>
      <c r="E178" s="128"/>
      <c r="F178" s="131"/>
      <c r="G178" s="128"/>
      <c r="H178" s="128"/>
      <c r="I178" s="128"/>
      <c r="J178" s="128"/>
      <c r="K178" s="128"/>
      <c r="L178" s="128"/>
      <c r="M178" s="128"/>
      <c r="N178" s="131"/>
      <c r="O178" s="131"/>
      <c r="P178" s="131"/>
      <c r="Q178" s="131"/>
      <c r="R178" s="131"/>
      <c r="S178" s="131"/>
      <c r="T178" s="131"/>
      <c r="U178" s="131"/>
      <c r="V178" s="131"/>
      <c r="W178" s="131"/>
      <c r="X178" s="131"/>
      <c r="Y178" s="131"/>
      <c r="Z178" s="131"/>
      <c r="AA178" s="131"/>
      <c r="AB178" s="131"/>
      <c r="AC178" s="131"/>
    </row>
    <row r="179" spans="1:29" ht="15.75" customHeight="1">
      <c r="A179" s="131"/>
      <c r="B179" s="131"/>
      <c r="C179" s="128"/>
      <c r="D179" s="128"/>
      <c r="E179" s="128"/>
      <c r="F179" s="131"/>
      <c r="G179" s="128"/>
      <c r="H179" s="128"/>
      <c r="I179" s="128"/>
      <c r="J179" s="128"/>
      <c r="K179" s="128"/>
      <c r="L179" s="128"/>
      <c r="M179" s="128"/>
      <c r="N179" s="131"/>
      <c r="O179" s="131"/>
      <c r="P179" s="131"/>
      <c r="Q179" s="131"/>
      <c r="R179" s="131"/>
      <c r="S179" s="131"/>
      <c r="T179" s="131"/>
      <c r="U179" s="131"/>
      <c r="V179" s="131"/>
      <c r="W179" s="131"/>
      <c r="X179" s="131"/>
      <c r="Y179" s="131"/>
      <c r="Z179" s="131"/>
      <c r="AA179" s="131"/>
      <c r="AB179" s="131"/>
      <c r="AC179" s="131"/>
    </row>
    <row r="180" spans="1:29" ht="15.75" customHeight="1">
      <c r="A180" s="131"/>
      <c r="B180" s="131"/>
      <c r="C180" s="128"/>
      <c r="D180" s="128"/>
      <c r="E180" s="128"/>
      <c r="F180" s="131"/>
      <c r="G180" s="128"/>
      <c r="H180" s="128"/>
      <c r="I180" s="128"/>
      <c r="J180" s="128"/>
      <c r="K180" s="128"/>
      <c r="L180" s="128"/>
      <c r="M180" s="128"/>
      <c r="N180" s="131"/>
      <c r="O180" s="131"/>
      <c r="P180" s="131"/>
      <c r="Q180" s="131"/>
      <c r="R180" s="131"/>
      <c r="S180" s="131"/>
      <c r="T180" s="131"/>
      <c r="U180" s="131"/>
      <c r="V180" s="131"/>
      <c r="W180" s="131"/>
      <c r="X180" s="131"/>
      <c r="Y180" s="131"/>
      <c r="Z180" s="131"/>
      <c r="AA180" s="131"/>
      <c r="AB180" s="131"/>
      <c r="AC180" s="131"/>
    </row>
    <row r="181" spans="1:29" ht="15.75" customHeight="1">
      <c r="A181" s="131"/>
      <c r="B181" s="131"/>
      <c r="C181" s="128"/>
      <c r="D181" s="128"/>
      <c r="E181" s="128"/>
      <c r="F181" s="131"/>
      <c r="G181" s="128"/>
      <c r="H181" s="128"/>
      <c r="I181" s="128"/>
      <c r="J181" s="128"/>
      <c r="K181" s="128"/>
      <c r="L181" s="128"/>
      <c r="M181" s="128"/>
      <c r="N181" s="131"/>
      <c r="O181" s="131"/>
      <c r="P181" s="131"/>
      <c r="Q181" s="131"/>
      <c r="R181" s="131"/>
      <c r="S181" s="131"/>
      <c r="T181" s="131"/>
      <c r="U181" s="131"/>
      <c r="V181" s="131"/>
      <c r="W181" s="131"/>
      <c r="X181" s="131"/>
      <c r="Y181" s="131"/>
      <c r="Z181" s="131"/>
      <c r="AA181" s="131"/>
      <c r="AB181" s="131"/>
      <c r="AC181" s="131"/>
    </row>
    <row r="182" spans="1:29" ht="15.75" customHeight="1">
      <c r="A182" s="131"/>
      <c r="B182" s="131"/>
      <c r="C182" s="128"/>
      <c r="D182" s="128"/>
      <c r="E182" s="128"/>
      <c r="F182" s="131"/>
      <c r="G182" s="128"/>
      <c r="H182" s="128"/>
      <c r="I182" s="128"/>
      <c r="J182" s="128"/>
      <c r="K182" s="128"/>
      <c r="L182" s="128"/>
      <c r="M182" s="128"/>
      <c r="N182" s="131"/>
      <c r="O182" s="131"/>
      <c r="P182" s="131"/>
      <c r="Q182" s="131"/>
      <c r="R182" s="131"/>
      <c r="S182" s="131"/>
      <c r="T182" s="131"/>
      <c r="U182" s="131"/>
      <c r="V182" s="131"/>
      <c r="W182" s="131"/>
      <c r="X182" s="131"/>
      <c r="Y182" s="131"/>
      <c r="Z182" s="131"/>
      <c r="AA182" s="131"/>
      <c r="AB182" s="131"/>
      <c r="AC182" s="131"/>
    </row>
    <row r="183" spans="1:29" ht="15.75" customHeight="1">
      <c r="A183" s="131"/>
      <c r="B183" s="131"/>
      <c r="C183" s="128"/>
      <c r="D183" s="128"/>
      <c r="E183" s="128"/>
      <c r="F183" s="131"/>
      <c r="G183" s="128"/>
      <c r="H183" s="128"/>
      <c r="I183" s="128"/>
      <c r="J183" s="128"/>
      <c r="K183" s="128"/>
      <c r="L183" s="128"/>
      <c r="M183" s="128"/>
      <c r="N183" s="131"/>
      <c r="O183" s="131"/>
      <c r="P183" s="131"/>
      <c r="Q183" s="131"/>
      <c r="R183" s="131"/>
      <c r="S183" s="131"/>
      <c r="T183" s="131"/>
      <c r="U183" s="131"/>
      <c r="V183" s="131"/>
      <c r="W183" s="131"/>
      <c r="X183" s="131"/>
      <c r="Y183" s="131"/>
      <c r="Z183" s="131"/>
      <c r="AA183" s="131"/>
      <c r="AB183" s="131"/>
      <c r="AC183" s="131"/>
    </row>
    <row r="184" spans="1:29" ht="15.75" customHeight="1">
      <c r="A184" s="131"/>
      <c r="B184" s="131"/>
      <c r="C184" s="128"/>
      <c r="D184" s="128"/>
      <c r="E184" s="128"/>
      <c r="F184" s="131"/>
      <c r="G184" s="128"/>
      <c r="H184" s="128"/>
      <c r="I184" s="128"/>
      <c r="J184" s="128"/>
      <c r="K184" s="128"/>
      <c r="L184" s="128"/>
      <c r="M184" s="128"/>
      <c r="N184" s="131"/>
      <c r="O184" s="131"/>
      <c r="P184" s="131"/>
      <c r="Q184" s="131"/>
      <c r="R184" s="131"/>
      <c r="S184" s="131"/>
      <c r="T184" s="131"/>
      <c r="U184" s="131"/>
      <c r="V184" s="131"/>
      <c r="W184" s="131"/>
      <c r="X184" s="131"/>
      <c r="Y184" s="131"/>
      <c r="Z184" s="131"/>
      <c r="AA184" s="131"/>
      <c r="AB184" s="131"/>
      <c r="AC184" s="131"/>
    </row>
    <row r="185" spans="1:29" ht="15.75" customHeight="1">
      <c r="A185" s="131"/>
      <c r="B185" s="131"/>
      <c r="C185" s="128"/>
      <c r="D185" s="128"/>
      <c r="E185" s="128"/>
      <c r="F185" s="131"/>
      <c r="G185" s="128"/>
      <c r="H185" s="128"/>
      <c r="I185" s="128"/>
      <c r="J185" s="128"/>
      <c r="K185" s="128"/>
      <c r="L185" s="128"/>
      <c r="M185" s="128"/>
      <c r="N185" s="131"/>
      <c r="O185" s="131"/>
      <c r="P185" s="131"/>
      <c r="Q185" s="131"/>
      <c r="R185" s="131"/>
      <c r="S185" s="131"/>
      <c r="T185" s="131"/>
      <c r="U185" s="131"/>
      <c r="V185" s="131"/>
      <c r="W185" s="131"/>
      <c r="X185" s="131"/>
      <c r="Y185" s="131"/>
      <c r="Z185" s="131"/>
      <c r="AA185" s="131"/>
      <c r="AB185" s="131"/>
      <c r="AC185" s="131"/>
    </row>
    <row r="186" spans="1:29" ht="15.75" customHeight="1">
      <c r="A186" s="131"/>
      <c r="B186" s="131"/>
      <c r="C186" s="128"/>
      <c r="D186" s="128"/>
      <c r="E186" s="128"/>
      <c r="F186" s="131"/>
      <c r="G186" s="128"/>
      <c r="H186" s="128"/>
      <c r="I186" s="128"/>
      <c r="J186" s="128"/>
      <c r="K186" s="128"/>
      <c r="L186" s="128"/>
      <c r="M186" s="128"/>
      <c r="N186" s="131"/>
      <c r="O186" s="131"/>
      <c r="P186" s="131"/>
      <c r="Q186" s="131"/>
      <c r="R186" s="131"/>
      <c r="S186" s="131"/>
      <c r="T186" s="131"/>
      <c r="U186" s="131"/>
      <c r="V186" s="131"/>
      <c r="W186" s="131"/>
      <c r="X186" s="131"/>
      <c r="Y186" s="131"/>
      <c r="Z186" s="131"/>
      <c r="AA186" s="131"/>
      <c r="AB186" s="131"/>
      <c r="AC186" s="131"/>
    </row>
    <row r="187" spans="1:29" ht="15.75" customHeight="1">
      <c r="A187" s="131"/>
      <c r="B187" s="131"/>
      <c r="C187" s="128"/>
      <c r="D187" s="128"/>
      <c r="E187" s="128"/>
      <c r="F187" s="131"/>
      <c r="G187" s="128"/>
      <c r="H187" s="128"/>
      <c r="I187" s="128"/>
      <c r="J187" s="128"/>
      <c r="K187" s="128"/>
      <c r="L187" s="128"/>
      <c r="M187" s="128"/>
      <c r="N187" s="131"/>
      <c r="O187" s="131"/>
      <c r="P187" s="131"/>
      <c r="Q187" s="131"/>
      <c r="R187" s="131"/>
      <c r="S187" s="131"/>
      <c r="T187" s="131"/>
      <c r="U187" s="131"/>
      <c r="V187" s="131"/>
      <c r="W187" s="131"/>
      <c r="X187" s="131"/>
      <c r="Y187" s="131"/>
      <c r="Z187" s="131"/>
      <c r="AA187" s="131"/>
      <c r="AB187" s="131"/>
      <c r="AC187" s="131"/>
    </row>
    <row r="188" spans="1:29" ht="15.75" customHeight="1">
      <c r="A188" s="131"/>
      <c r="B188" s="131"/>
      <c r="C188" s="128"/>
      <c r="D188" s="128"/>
      <c r="E188" s="128"/>
      <c r="F188" s="131"/>
      <c r="G188" s="128"/>
      <c r="H188" s="128"/>
      <c r="I188" s="128"/>
      <c r="J188" s="128"/>
      <c r="K188" s="128"/>
      <c r="L188" s="128"/>
      <c r="M188" s="128"/>
      <c r="N188" s="131"/>
      <c r="O188" s="131"/>
      <c r="P188" s="131"/>
      <c r="Q188" s="131"/>
      <c r="R188" s="131"/>
      <c r="S188" s="131"/>
      <c r="T188" s="131"/>
      <c r="U188" s="131"/>
      <c r="V188" s="131"/>
      <c r="W188" s="131"/>
      <c r="X188" s="131"/>
      <c r="Y188" s="131"/>
      <c r="Z188" s="131"/>
      <c r="AA188" s="131"/>
      <c r="AB188" s="131"/>
      <c r="AC188" s="131"/>
    </row>
    <row r="189" spans="1:29" ht="15.75" customHeight="1">
      <c r="A189" s="131"/>
      <c r="B189" s="131"/>
      <c r="C189" s="128"/>
      <c r="D189" s="128"/>
      <c r="E189" s="128"/>
      <c r="F189" s="131"/>
      <c r="G189" s="128"/>
      <c r="H189" s="128"/>
      <c r="I189" s="128"/>
      <c r="J189" s="128"/>
      <c r="K189" s="128"/>
      <c r="L189" s="128"/>
      <c r="M189" s="128"/>
      <c r="N189" s="131"/>
      <c r="O189" s="131"/>
      <c r="P189" s="131"/>
      <c r="Q189" s="131"/>
      <c r="R189" s="131"/>
      <c r="S189" s="131"/>
      <c r="T189" s="131"/>
      <c r="U189" s="131"/>
      <c r="V189" s="131"/>
      <c r="W189" s="131"/>
      <c r="X189" s="131"/>
      <c r="Y189" s="131"/>
      <c r="Z189" s="131"/>
      <c r="AA189" s="131"/>
      <c r="AB189" s="131"/>
      <c r="AC189" s="131"/>
    </row>
    <row r="190" spans="1:29" ht="15.75" customHeight="1">
      <c r="A190" s="131"/>
      <c r="B190" s="131"/>
      <c r="C190" s="128"/>
      <c r="D190" s="128"/>
      <c r="E190" s="128"/>
      <c r="F190" s="131"/>
      <c r="G190" s="128"/>
      <c r="H190" s="128"/>
      <c r="I190" s="128"/>
      <c r="J190" s="128"/>
      <c r="K190" s="128"/>
      <c r="L190" s="128"/>
      <c r="M190" s="128"/>
      <c r="N190" s="131"/>
      <c r="O190" s="131"/>
      <c r="P190" s="131"/>
      <c r="Q190" s="131"/>
      <c r="R190" s="131"/>
      <c r="S190" s="131"/>
      <c r="T190" s="131"/>
      <c r="U190" s="131"/>
      <c r="V190" s="131"/>
      <c r="W190" s="131"/>
      <c r="X190" s="131"/>
      <c r="Y190" s="131"/>
      <c r="Z190" s="131"/>
      <c r="AA190" s="131"/>
      <c r="AB190" s="131"/>
      <c r="AC190" s="131"/>
    </row>
    <row r="191" spans="1:29" ht="15.75" customHeight="1">
      <c r="A191" s="131"/>
      <c r="B191" s="131"/>
      <c r="C191" s="128"/>
      <c r="D191" s="128"/>
      <c r="E191" s="128"/>
      <c r="F191" s="131"/>
      <c r="G191" s="128"/>
      <c r="H191" s="128"/>
      <c r="I191" s="128"/>
      <c r="J191" s="128"/>
      <c r="K191" s="128"/>
      <c r="L191" s="128"/>
      <c r="M191" s="128"/>
      <c r="N191" s="131"/>
      <c r="O191" s="131"/>
      <c r="P191" s="131"/>
      <c r="Q191" s="131"/>
      <c r="R191" s="131"/>
      <c r="S191" s="131"/>
      <c r="T191" s="131"/>
      <c r="U191" s="131"/>
      <c r="V191" s="131"/>
      <c r="W191" s="131"/>
      <c r="X191" s="131"/>
      <c r="Y191" s="131"/>
      <c r="Z191" s="131"/>
      <c r="AA191" s="131"/>
      <c r="AB191" s="131"/>
      <c r="AC191" s="131"/>
    </row>
    <row r="192" spans="1:29" ht="15.75" customHeight="1">
      <c r="A192" s="131"/>
      <c r="B192" s="131"/>
      <c r="C192" s="128"/>
      <c r="D192" s="128"/>
      <c r="E192" s="128"/>
      <c r="F192" s="131"/>
      <c r="G192" s="128"/>
      <c r="H192" s="128"/>
      <c r="I192" s="128"/>
      <c r="J192" s="128"/>
      <c r="K192" s="128"/>
      <c r="L192" s="128"/>
      <c r="M192" s="128"/>
      <c r="N192" s="131"/>
      <c r="O192" s="131"/>
      <c r="P192" s="131"/>
      <c r="Q192" s="131"/>
      <c r="R192" s="131"/>
      <c r="S192" s="131"/>
      <c r="T192" s="131"/>
      <c r="U192" s="131"/>
      <c r="V192" s="131"/>
      <c r="W192" s="131"/>
      <c r="X192" s="131"/>
      <c r="Y192" s="131"/>
      <c r="Z192" s="131"/>
      <c r="AA192" s="131"/>
      <c r="AB192" s="131"/>
      <c r="AC192" s="131"/>
    </row>
    <row r="193" spans="1:29" ht="15.75" customHeight="1">
      <c r="A193" s="131"/>
      <c r="B193" s="131"/>
      <c r="C193" s="128"/>
      <c r="D193" s="128"/>
      <c r="E193" s="128"/>
      <c r="F193" s="131"/>
      <c r="G193" s="128"/>
      <c r="H193" s="128"/>
      <c r="I193" s="128"/>
      <c r="J193" s="128"/>
      <c r="K193" s="128"/>
      <c r="L193" s="128"/>
      <c r="M193" s="128"/>
      <c r="N193" s="131"/>
      <c r="O193" s="131"/>
      <c r="P193" s="131"/>
      <c r="Q193" s="131"/>
      <c r="R193" s="131"/>
      <c r="S193" s="131"/>
      <c r="T193" s="131"/>
      <c r="U193" s="131"/>
      <c r="V193" s="131"/>
      <c r="W193" s="131"/>
      <c r="X193" s="131"/>
      <c r="Y193" s="131"/>
      <c r="Z193" s="131"/>
      <c r="AA193" s="131"/>
      <c r="AB193" s="131"/>
      <c r="AC193" s="131"/>
    </row>
    <row r="194" spans="1:29" ht="15.75" customHeight="1">
      <c r="A194" s="131"/>
      <c r="B194" s="131"/>
      <c r="C194" s="128"/>
      <c r="D194" s="128"/>
      <c r="E194" s="128"/>
      <c r="F194" s="131"/>
      <c r="G194" s="128"/>
      <c r="H194" s="128"/>
      <c r="I194" s="128"/>
      <c r="J194" s="128"/>
      <c r="K194" s="128"/>
      <c r="L194" s="128"/>
      <c r="M194" s="128"/>
      <c r="N194" s="131"/>
      <c r="O194" s="131"/>
      <c r="P194" s="131"/>
      <c r="Q194" s="131"/>
      <c r="R194" s="131"/>
      <c r="S194" s="131"/>
      <c r="T194" s="131"/>
      <c r="U194" s="131"/>
      <c r="V194" s="131"/>
      <c r="W194" s="131"/>
      <c r="X194" s="131"/>
      <c r="Y194" s="131"/>
      <c r="Z194" s="131"/>
      <c r="AA194" s="131"/>
      <c r="AB194" s="131"/>
      <c r="AC194" s="131"/>
    </row>
    <row r="195" spans="1:29" ht="15.75" customHeight="1">
      <c r="A195" s="131"/>
      <c r="B195" s="131"/>
      <c r="C195" s="128"/>
      <c r="D195" s="128"/>
      <c r="E195" s="128"/>
      <c r="F195" s="131"/>
      <c r="G195" s="128"/>
      <c r="H195" s="128"/>
      <c r="I195" s="128"/>
      <c r="J195" s="128"/>
      <c r="K195" s="128"/>
      <c r="L195" s="128"/>
      <c r="M195" s="128"/>
      <c r="N195" s="131"/>
      <c r="O195" s="131"/>
      <c r="P195" s="131"/>
      <c r="Q195" s="131"/>
      <c r="R195" s="131"/>
      <c r="S195" s="131"/>
      <c r="T195" s="131"/>
      <c r="U195" s="131"/>
      <c r="V195" s="131"/>
      <c r="W195" s="131"/>
      <c r="X195" s="131"/>
      <c r="Y195" s="131"/>
      <c r="Z195" s="131"/>
      <c r="AA195" s="131"/>
      <c r="AB195" s="131"/>
      <c r="AC195" s="131"/>
    </row>
    <row r="196" spans="1:29" ht="15.75" customHeight="1">
      <c r="A196" s="131"/>
      <c r="B196" s="131"/>
      <c r="C196" s="128"/>
      <c r="D196" s="128"/>
      <c r="E196" s="128"/>
      <c r="F196" s="131"/>
      <c r="G196" s="128"/>
      <c r="H196" s="128"/>
      <c r="I196" s="128"/>
      <c r="J196" s="128"/>
      <c r="K196" s="128"/>
      <c r="L196" s="128"/>
      <c r="M196" s="128"/>
      <c r="N196" s="131"/>
      <c r="O196" s="131"/>
      <c r="P196" s="131"/>
      <c r="Q196" s="131"/>
      <c r="R196" s="131"/>
      <c r="S196" s="131"/>
      <c r="T196" s="131"/>
      <c r="U196" s="131"/>
      <c r="V196" s="131"/>
      <c r="W196" s="131"/>
      <c r="X196" s="131"/>
      <c r="Y196" s="131"/>
      <c r="Z196" s="131"/>
      <c r="AA196" s="131"/>
      <c r="AB196" s="131"/>
      <c r="AC196" s="131"/>
    </row>
    <row r="197" spans="1:29" ht="15.75" customHeight="1">
      <c r="A197" s="131"/>
      <c r="B197" s="131"/>
      <c r="C197" s="128"/>
      <c r="D197" s="128"/>
      <c r="E197" s="128"/>
      <c r="F197" s="131"/>
      <c r="G197" s="128"/>
      <c r="H197" s="128"/>
      <c r="I197" s="128"/>
      <c r="J197" s="128"/>
      <c r="K197" s="128"/>
      <c r="L197" s="128"/>
      <c r="M197" s="128"/>
      <c r="N197" s="131"/>
      <c r="O197" s="131"/>
      <c r="P197" s="131"/>
      <c r="Q197" s="131"/>
      <c r="R197" s="131"/>
      <c r="S197" s="131"/>
      <c r="T197" s="131"/>
      <c r="U197" s="131"/>
      <c r="V197" s="131"/>
      <c r="W197" s="131"/>
      <c r="X197" s="131"/>
      <c r="Y197" s="131"/>
      <c r="Z197" s="131"/>
      <c r="AA197" s="131"/>
      <c r="AB197" s="131"/>
      <c r="AC197" s="131"/>
    </row>
    <row r="198" spans="1:29" ht="15.75" customHeight="1">
      <c r="A198" s="131"/>
      <c r="B198" s="131"/>
      <c r="C198" s="128"/>
      <c r="D198" s="128"/>
      <c r="E198" s="128"/>
      <c r="F198" s="131"/>
      <c r="G198" s="128"/>
      <c r="H198" s="128"/>
      <c r="I198" s="128"/>
      <c r="J198" s="128"/>
      <c r="K198" s="128"/>
      <c r="L198" s="128"/>
      <c r="M198" s="128"/>
      <c r="N198" s="131"/>
      <c r="O198" s="131"/>
      <c r="P198" s="131"/>
      <c r="Q198" s="131"/>
      <c r="R198" s="131"/>
      <c r="S198" s="131"/>
      <c r="T198" s="131"/>
      <c r="U198" s="131"/>
      <c r="V198" s="131"/>
      <c r="W198" s="131"/>
      <c r="X198" s="131"/>
      <c r="Y198" s="131"/>
      <c r="Z198" s="131"/>
      <c r="AA198" s="131"/>
      <c r="AB198" s="131"/>
      <c r="AC198" s="131"/>
    </row>
    <row r="199" spans="1:29" ht="15.75" customHeight="1">
      <c r="A199" s="131"/>
      <c r="B199" s="131"/>
      <c r="C199" s="128"/>
      <c r="D199" s="128"/>
      <c r="E199" s="128"/>
      <c r="F199" s="131"/>
      <c r="G199" s="128"/>
      <c r="H199" s="128"/>
      <c r="I199" s="128"/>
      <c r="J199" s="128"/>
      <c r="K199" s="128"/>
      <c r="L199" s="128"/>
      <c r="M199" s="128"/>
      <c r="N199" s="131"/>
      <c r="O199" s="131"/>
      <c r="P199" s="131"/>
      <c r="Q199" s="131"/>
      <c r="R199" s="131"/>
      <c r="S199" s="131"/>
      <c r="T199" s="131"/>
      <c r="U199" s="131"/>
      <c r="V199" s="131"/>
      <c r="W199" s="131"/>
      <c r="X199" s="131"/>
      <c r="Y199" s="131"/>
      <c r="Z199" s="131"/>
      <c r="AA199" s="131"/>
      <c r="AB199" s="131"/>
      <c r="AC199" s="131"/>
    </row>
    <row r="200" spans="1:29" ht="15.75" customHeight="1">
      <c r="A200" s="131"/>
      <c r="B200" s="131"/>
      <c r="C200" s="128"/>
      <c r="D200" s="128"/>
      <c r="E200" s="128"/>
      <c r="F200" s="131"/>
      <c r="G200" s="128"/>
      <c r="H200" s="128"/>
      <c r="I200" s="128"/>
      <c r="J200" s="128"/>
      <c r="K200" s="128"/>
      <c r="L200" s="128"/>
      <c r="M200" s="128"/>
      <c r="N200" s="131"/>
      <c r="O200" s="131"/>
      <c r="P200" s="131"/>
      <c r="Q200" s="131"/>
      <c r="R200" s="131"/>
      <c r="S200" s="131"/>
      <c r="T200" s="131"/>
      <c r="U200" s="131"/>
      <c r="V200" s="131"/>
      <c r="W200" s="131"/>
      <c r="X200" s="131"/>
      <c r="Y200" s="131"/>
      <c r="Z200" s="131"/>
      <c r="AA200" s="131"/>
      <c r="AB200" s="131"/>
      <c r="AC200" s="131"/>
    </row>
    <row r="201" spans="1:29" ht="15.75" customHeight="1">
      <c r="A201" s="131"/>
      <c r="B201" s="131"/>
      <c r="C201" s="128"/>
      <c r="D201" s="128"/>
      <c r="E201" s="128"/>
      <c r="F201" s="131"/>
      <c r="G201" s="128"/>
      <c r="H201" s="128"/>
      <c r="I201" s="128"/>
      <c r="J201" s="128"/>
      <c r="K201" s="128"/>
      <c r="L201" s="128"/>
      <c r="M201" s="128"/>
      <c r="N201" s="131"/>
      <c r="O201" s="131"/>
      <c r="P201" s="131"/>
      <c r="Q201" s="131"/>
      <c r="R201" s="131"/>
      <c r="S201" s="131"/>
      <c r="T201" s="131"/>
      <c r="U201" s="131"/>
      <c r="V201" s="131"/>
      <c r="W201" s="131"/>
      <c r="X201" s="131"/>
      <c r="Y201" s="131"/>
      <c r="Z201" s="131"/>
      <c r="AA201" s="131"/>
      <c r="AB201" s="131"/>
      <c r="AC201" s="131"/>
    </row>
    <row r="202" spans="1:29" ht="15.75" customHeight="1">
      <c r="A202" s="131"/>
      <c r="B202" s="131"/>
      <c r="C202" s="128"/>
      <c r="D202" s="128"/>
      <c r="E202" s="128"/>
      <c r="F202" s="131"/>
      <c r="G202" s="128"/>
      <c r="H202" s="128"/>
      <c r="I202" s="128"/>
      <c r="J202" s="128"/>
      <c r="K202" s="128"/>
      <c r="L202" s="128"/>
      <c r="M202" s="128"/>
      <c r="N202" s="131"/>
      <c r="O202" s="131"/>
      <c r="P202" s="131"/>
      <c r="Q202" s="131"/>
      <c r="R202" s="131"/>
      <c r="S202" s="131"/>
      <c r="T202" s="131"/>
      <c r="U202" s="131"/>
      <c r="V202" s="131"/>
      <c r="W202" s="131"/>
      <c r="X202" s="131"/>
      <c r="Y202" s="131"/>
      <c r="Z202" s="131"/>
      <c r="AA202" s="131"/>
      <c r="AB202" s="131"/>
      <c r="AC202" s="131"/>
    </row>
    <row r="203" spans="1:29" ht="15.75" customHeight="1">
      <c r="A203" s="131"/>
      <c r="B203" s="131"/>
      <c r="C203" s="128"/>
      <c r="D203" s="128"/>
      <c r="E203" s="128"/>
      <c r="F203" s="131"/>
      <c r="G203" s="128"/>
      <c r="H203" s="128"/>
      <c r="I203" s="128"/>
      <c r="J203" s="128"/>
      <c r="K203" s="128"/>
      <c r="L203" s="128"/>
      <c r="M203" s="128"/>
      <c r="N203" s="131"/>
      <c r="O203" s="131"/>
      <c r="P203" s="131"/>
      <c r="Q203" s="131"/>
      <c r="R203" s="131"/>
      <c r="S203" s="131"/>
      <c r="T203" s="131"/>
      <c r="U203" s="131"/>
      <c r="V203" s="131"/>
      <c r="W203" s="131"/>
      <c r="X203" s="131"/>
      <c r="Y203" s="131"/>
      <c r="Z203" s="131"/>
      <c r="AA203" s="131"/>
      <c r="AB203" s="131"/>
      <c r="AC203" s="131"/>
    </row>
    <row r="204" spans="1:29" ht="15.75" customHeight="1">
      <c r="A204" s="131"/>
      <c r="B204" s="131"/>
      <c r="C204" s="128"/>
      <c r="D204" s="128"/>
      <c r="E204" s="128"/>
      <c r="F204" s="131"/>
      <c r="G204" s="128"/>
      <c r="H204" s="128"/>
      <c r="I204" s="128"/>
      <c r="J204" s="128"/>
      <c r="K204" s="128"/>
      <c r="L204" s="128"/>
      <c r="M204" s="128"/>
      <c r="N204" s="131"/>
      <c r="O204" s="131"/>
      <c r="P204" s="131"/>
      <c r="Q204" s="131"/>
      <c r="R204" s="131"/>
      <c r="S204" s="131"/>
      <c r="T204" s="131"/>
      <c r="U204" s="131"/>
      <c r="V204" s="131"/>
      <c r="W204" s="131"/>
      <c r="X204" s="131"/>
      <c r="Y204" s="131"/>
      <c r="Z204" s="131"/>
      <c r="AA204" s="131"/>
      <c r="AB204" s="131"/>
      <c r="AC204" s="131"/>
    </row>
    <row r="205" spans="1:29" ht="15.75" customHeight="1">
      <c r="A205" s="131"/>
      <c r="B205" s="131"/>
      <c r="C205" s="128"/>
      <c r="D205" s="128"/>
      <c r="E205" s="128"/>
      <c r="F205" s="131"/>
      <c r="G205" s="128"/>
      <c r="H205" s="128"/>
      <c r="I205" s="128"/>
      <c r="J205" s="128"/>
      <c r="K205" s="128"/>
      <c r="L205" s="128"/>
      <c r="M205" s="128"/>
      <c r="N205" s="131"/>
      <c r="O205" s="131"/>
      <c r="P205" s="131"/>
      <c r="Q205" s="131"/>
      <c r="R205" s="131"/>
      <c r="S205" s="131"/>
      <c r="T205" s="131"/>
      <c r="U205" s="131"/>
      <c r="V205" s="131"/>
      <c r="W205" s="131"/>
      <c r="X205" s="131"/>
      <c r="Y205" s="131"/>
      <c r="Z205" s="131"/>
      <c r="AA205" s="131"/>
      <c r="AB205" s="131"/>
      <c r="AC205" s="131"/>
    </row>
    <row r="206" spans="1:29" ht="15.75" customHeight="1">
      <c r="A206" s="131"/>
      <c r="B206" s="131"/>
      <c r="C206" s="128"/>
      <c r="D206" s="128"/>
      <c r="E206" s="128"/>
      <c r="F206" s="131"/>
      <c r="G206" s="128"/>
      <c r="H206" s="128"/>
      <c r="I206" s="128"/>
      <c r="J206" s="128"/>
      <c r="K206" s="128"/>
      <c r="L206" s="128"/>
      <c r="M206" s="128"/>
      <c r="N206" s="131"/>
      <c r="O206" s="131"/>
      <c r="P206" s="131"/>
      <c r="Q206" s="131"/>
      <c r="R206" s="131"/>
      <c r="S206" s="131"/>
      <c r="T206" s="131"/>
      <c r="U206" s="131"/>
      <c r="V206" s="131"/>
      <c r="W206" s="131"/>
      <c r="X206" s="131"/>
      <c r="Y206" s="131"/>
      <c r="Z206" s="131"/>
      <c r="AA206" s="131"/>
      <c r="AB206" s="131"/>
      <c r="AC206" s="131"/>
    </row>
    <row r="207" spans="1:29" ht="15.75" customHeight="1">
      <c r="A207" s="131"/>
      <c r="B207" s="131"/>
      <c r="C207" s="128"/>
      <c r="D207" s="128"/>
      <c r="E207" s="128"/>
      <c r="F207" s="131"/>
      <c r="G207" s="128"/>
      <c r="H207" s="128"/>
      <c r="I207" s="128"/>
      <c r="J207" s="128"/>
      <c r="K207" s="128"/>
      <c r="L207" s="128"/>
      <c r="M207" s="128"/>
      <c r="N207" s="131"/>
      <c r="O207" s="131"/>
      <c r="P207" s="131"/>
      <c r="Q207" s="131"/>
      <c r="R207" s="131"/>
      <c r="S207" s="131"/>
      <c r="T207" s="131"/>
      <c r="U207" s="131"/>
      <c r="V207" s="131"/>
      <c r="W207" s="131"/>
      <c r="X207" s="131"/>
      <c r="Y207" s="131"/>
      <c r="Z207" s="131"/>
      <c r="AA207" s="131"/>
      <c r="AB207" s="131"/>
      <c r="AC207" s="131"/>
    </row>
    <row r="208" spans="1:29" ht="15.75" customHeight="1">
      <c r="A208" s="131"/>
      <c r="B208" s="131"/>
      <c r="C208" s="128"/>
      <c r="D208" s="128"/>
      <c r="E208" s="128"/>
      <c r="F208" s="131"/>
      <c r="G208" s="128"/>
      <c r="H208" s="128"/>
      <c r="I208" s="128"/>
      <c r="J208" s="128"/>
      <c r="K208" s="128"/>
      <c r="L208" s="128"/>
      <c r="M208" s="128"/>
      <c r="N208" s="131"/>
      <c r="O208" s="131"/>
      <c r="P208" s="131"/>
      <c r="Q208" s="131"/>
      <c r="R208" s="131"/>
      <c r="S208" s="131"/>
      <c r="T208" s="131"/>
      <c r="U208" s="131"/>
      <c r="V208" s="131"/>
      <c r="W208" s="131"/>
      <c r="X208" s="131"/>
      <c r="Y208" s="131"/>
      <c r="Z208" s="131"/>
      <c r="AA208" s="131"/>
      <c r="AB208" s="131"/>
      <c r="AC208" s="131"/>
    </row>
    <row r="209" spans="1:29" ht="15.75" customHeight="1">
      <c r="A209" s="131"/>
      <c r="B209" s="131"/>
      <c r="C209" s="128"/>
      <c r="D209" s="128"/>
      <c r="E209" s="128"/>
      <c r="F209" s="131"/>
      <c r="G209" s="128"/>
      <c r="H209" s="128"/>
      <c r="I209" s="128"/>
      <c r="J209" s="128"/>
      <c r="K209" s="128"/>
      <c r="L209" s="128"/>
      <c r="M209" s="128"/>
      <c r="N209" s="131"/>
      <c r="O209" s="131"/>
      <c r="P209" s="131"/>
      <c r="Q209" s="131"/>
      <c r="R209" s="131"/>
      <c r="S209" s="131"/>
      <c r="T209" s="131"/>
      <c r="U209" s="131"/>
      <c r="V209" s="131"/>
      <c r="W209" s="131"/>
      <c r="X209" s="131"/>
      <c r="Y209" s="131"/>
      <c r="Z209" s="131"/>
      <c r="AA209" s="131"/>
      <c r="AB209" s="131"/>
      <c r="AC209" s="131"/>
    </row>
    <row r="210" spans="1:29" ht="15.75" customHeight="1">
      <c r="A210" s="131"/>
      <c r="B210" s="131"/>
      <c r="C210" s="128"/>
      <c r="D210" s="128"/>
      <c r="E210" s="128"/>
      <c r="F210" s="131"/>
      <c r="G210" s="128"/>
      <c r="H210" s="128"/>
      <c r="I210" s="128"/>
      <c r="J210" s="128"/>
      <c r="K210" s="128"/>
      <c r="L210" s="128"/>
      <c r="M210" s="128"/>
      <c r="N210" s="131"/>
      <c r="O210" s="131"/>
      <c r="P210" s="131"/>
      <c r="Q210" s="131"/>
      <c r="R210" s="131"/>
      <c r="S210" s="131"/>
      <c r="T210" s="131"/>
      <c r="U210" s="131"/>
      <c r="V210" s="131"/>
      <c r="W210" s="131"/>
      <c r="X210" s="131"/>
      <c r="Y210" s="131"/>
      <c r="Z210" s="131"/>
      <c r="AA210" s="131"/>
      <c r="AB210" s="131"/>
      <c r="AC210" s="131"/>
    </row>
    <row r="211" spans="1:29" ht="15.75" customHeight="1">
      <c r="A211" s="131"/>
      <c r="B211" s="131"/>
      <c r="C211" s="128"/>
      <c r="D211" s="128"/>
      <c r="E211" s="128"/>
      <c r="F211" s="131"/>
      <c r="G211" s="128"/>
      <c r="H211" s="128"/>
      <c r="I211" s="128"/>
      <c r="J211" s="128"/>
      <c r="K211" s="128"/>
      <c r="L211" s="128"/>
      <c r="M211" s="128"/>
      <c r="N211" s="131"/>
      <c r="O211" s="131"/>
      <c r="P211" s="131"/>
      <c r="Q211" s="131"/>
      <c r="R211" s="131"/>
      <c r="S211" s="131"/>
      <c r="T211" s="131"/>
      <c r="U211" s="131"/>
      <c r="V211" s="131"/>
      <c r="W211" s="131"/>
      <c r="X211" s="131"/>
      <c r="Y211" s="131"/>
      <c r="Z211" s="131"/>
      <c r="AA211" s="131"/>
      <c r="AB211" s="131"/>
      <c r="AC211" s="131"/>
    </row>
    <row r="212" spans="1:29" ht="15.75" customHeight="1">
      <c r="A212" s="131"/>
      <c r="B212" s="131"/>
      <c r="C212" s="128"/>
      <c r="D212" s="128"/>
      <c r="E212" s="128"/>
      <c r="F212" s="131"/>
      <c r="G212" s="128"/>
      <c r="H212" s="128"/>
      <c r="I212" s="128"/>
      <c r="J212" s="128"/>
      <c r="K212" s="128"/>
      <c r="L212" s="128"/>
      <c r="M212" s="128"/>
      <c r="N212" s="131"/>
      <c r="O212" s="131"/>
      <c r="P212" s="131"/>
      <c r="Q212" s="131"/>
      <c r="R212" s="131"/>
      <c r="S212" s="131"/>
      <c r="T212" s="131"/>
      <c r="U212" s="131"/>
      <c r="V212" s="131"/>
      <c r="W212" s="131"/>
      <c r="X212" s="131"/>
      <c r="Y212" s="131"/>
      <c r="Z212" s="131"/>
      <c r="AA212" s="131"/>
      <c r="AB212" s="131"/>
      <c r="AC212" s="131"/>
    </row>
    <row r="213" spans="1:29" ht="15.75" customHeight="1">
      <c r="A213" s="181"/>
      <c r="B213" s="181"/>
      <c r="C213" s="182"/>
      <c r="D213" s="182"/>
      <c r="E213" s="182"/>
      <c r="F213" s="181"/>
      <c r="G213" s="182"/>
      <c r="H213" s="182"/>
      <c r="I213" s="182"/>
      <c r="J213" s="182"/>
      <c r="K213" s="182"/>
      <c r="L213" s="182"/>
      <c r="M213" s="182"/>
      <c r="N213" s="181"/>
      <c r="O213" s="181"/>
      <c r="P213" s="181"/>
      <c r="Q213" s="181"/>
      <c r="R213" s="181"/>
      <c r="S213" s="181"/>
      <c r="T213" s="181"/>
      <c r="U213" s="181"/>
      <c r="V213" s="181"/>
      <c r="W213" s="181"/>
      <c r="X213" s="181"/>
      <c r="Y213" s="181"/>
      <c r="Z213" s="181"/>
      <c r="AA213" s="181"/>
      <c r="AB213" s="181"/>
      <c r="AC213" s="181"/>
    </row>
    <row r="214" spans="1:29" ht="15.75" customHeight="1">
      <c r="A214" s="181"/>
      <c r="B214" s="181"/>
      <c r="C214" s="182"/>
      <c r="D214" s="182"/>
      <c r="E214" s="182"/>
      <c r="F214" s="181"/>
      <c r="G214" s="182"/>
      <c r="H214" s="182"/>
      <c r="I214" s="182"/>
      <c r="J214" s="182"/>
      <c r="K214" s="182"/>
      <c r="L214" s="182"/>
      <c r="M214" s="182"/>
      <c r="N214" s="181"/>
      <c r="O214" s="181"/>
      <c r="P214" s="181"/>
      <c r="Q214" s="181"/>
      <c r="R214" s="181"/>
      <c r="S214" s="181"/>
      <c r="T214" s="181"/>
      <c r="U214" s="181"/>
      <c r="V214" s="181"/>
      <c r="W214" s="181"/>
      <c r="X214" s="181"/>
      <c r="Y214" s="181"/>
      <c r="Z214" s="181"/>
      <c r="AA214" s="181"/>
      <c r="AB214" s="181"/>
      <c r="AC214" s="181"/>
    </row>
    <row r="215" spans="1:29" ht="15.75" customHeight="1">
      <c r="A215" s="181"/>
      <c r="B215" s="181"/>
      <c r="C215" s="182"/>
      <c r="D215" s="182"/>
      <c r="E215" s="182"/>
      <c r="F215" s="181"/>
      <c r="G215" s="182"/>
      <c r="H215" s="182"/>
      <c r="I215" s="182"/>
      <c r="J215" s="182"/>
      <c r="K215" s="182"/>
      <c r="L215" s="182"/>
      <c r="M215" s="182"/>
      <c r="N215" s="181"/>
      <c r="O215" s="181"/>
      <c r="P215" s="181"/>
      <c r="Q215" s="181"/>
      <c r="R215" s="181"/>
      <c r="S215" s="181"/>
      <c r="T215" s="181"/>
      <c r="U215" s="181"/>
      <c r="V215" s="181"/>
      <c r="W215" s="181"/>
      <c r="X215" s="181"/>
      <c r="Y215" s="181"/>
      <c r="Z215" s="181"/>
      <c r="AA215" s="181"/>
      <c r="AB215" s="181"/>
      <c r="AC215" s="181"/>
    </row>
    <row r="216" spans="1:29" ht="15.75" customHeight="1">
      <c r="A216" s="181"/>
      <c r="B216" s="181"/>
      <c r="C216" s="182"/>
      <c r="D216" s="182"/>
      <c r="E216" s="182"/>
      <c r="F216" s="181"/>
      <c r="G216" s="182"/>
      <c r="H216" s="182"/>
      <c r="I216" s="182"/>
      <c r="J216" s="182"/>
      <c r="K216" s="182"/>
      <c r="L216" s="182"/>
      <c r="M216" s="182"/>
      <c r="N216" s="181"/>
      <c r="O216" s="181"/>
      <c r="P216" s="181"/>
      <c r="Q216" s="181"/>
      <c r="R216" s="181"/>
      <c r="S216" s="181"/>
      <c r="T216" s="181"/>
      <c r="U216" s="181"/>
      <c r="V216" s="181"/>
      <c r="W216" s="181"/>
      <c r="X216" s="181"/>
      <c r="Y216" s="181"/>
      <c r="Z216" s="181"/>
      <c r="AA216" s="181"/>
      <c r="AB216" s="181"/>
      <c r="AC216" s="181"/>
    </row>
    <row r="217" spans="1:29" ht="15.75" customHeight="1">
      <c r="A217" s="181"/>
      <c r="B217" s="181"/>
      <c r="C217" s="182"/>
      <c r="D217" s="182"/>
      <c r="E217" s="182"/>
      <c r="F217" s="181"/>
      <c r="G217" s="182"/>
      <c r="H217" s="182"/>
      <c r="I217" s="182"/>
      <c r="J217" s="182"/>
      <c r="K217" s="182"/>
      <c r="L217" s="182"/>
      <c r="M217" s="182"/>
      <c r="N217" s="181"/>
      <c r="O217" s="181"/>
      <c r="P217" s="181"/>
      <c r="Q217" s="181"/>
      <c r="R217" s="181"/>
      <c r="S217" s="181"/>
      <c r="T217" s="181"/>
      <c r="U217" s="181"/>
      <c r="V217" s="181"/>
      <c r="W217" s="181"/>
      <c r="X217" s="181"/>
      <c r="Y217" s="181"/>
      <c r="Z217" s="181"/>
      <c r="AA217" s="181"/>
      <c r="AB217" s="181"/>
      <c r="AC217" s="181"/>
    </row>
    <row r="218" spans="1:29" ht="15.75" customHeight="1">
      <c r="A218" s="181"/>
      <c r="B218" s="181"/>
      <c r="C218" s="182"/>
      <c r="D218" s="182"/>
      <c r="E218" s="182"/>
      <c r="F218" s="181"/>
      <c r="G218" s="182"/>
      <c r="H218" s="182"/>
      <c r="I218" s="182"/>
      <c r="J218" s="182"/>
      <c r="K218" s="182"/>
      <c r="L218" s="182"/>
      <c r="M218" s="182"/>
      <c r="N218" s="181"/>
      <c r="O218" s="181"/>
      <c r="P218" s="181"/>
      <c r="Q218" s="181"/>
      <c r="R218" s="181"/>
      <c r="S218" s="181"/>
      <c r="T218" s="181"/>
      <c r="U218" s="181"/>
      <c r="V218" s="181"/>
      <c r="W218" s="181"/>
      <c r="X218" s="181"/>
      <c r="Y218" s="181"/>
      <c r="Z218" s="181"/>
      <c r="AA218" s="181"/>
      <c r="AB218" s="181"/>
      <c r="AC218" s="181"/>
    </row>
    <row r="219" spans="1:29" ht="15.75" customHeight="1">
      <c r="A219" s="181"/>
      <c r="B219" s="181"/>
      <c r="C219" s="182"/>
      <c r="D219" s="182"/>
      <c r="E219" s="182"/>
      <c r="F219" s="181"/>
      <c r="G219" s="182"/>
      <c r="H219" s="182"/>
      <c r="I219" s="182"/>
      <c r="J219" s="182"/>
      <c r="K219" s="182"/>
      <c r="L219" s="182"/>
      <c r="M219" s="182"/>
      <c r="N219" s="181"/>
      <c r="O219" s="181"/>
      <c r="P219" s="181"/>
      <c r="Q219" s="181"/>
      <c r="R219" s="181"/>
      <c r="S219" s="181"/>
      <c r="T219" s="181"/>
      <c r="U219" s="181"/>
      <c r="V219" s="181"/>
      <c r="W219" s="181"/>
      <c r="X219" s="181"/>
      <c r="Y219" s="181"/>
      <c r="Z219" s="181"/>
      <c r="AA219" s="181"/>
      <c r="AB219" s="181"/>
      <c r="AC219" s="181"/>
    </row>
    <row r="220" spans="1:29" ht="15.75" customHeight="1">
      <c r="A220" s="181"/>
      <c r="B220" s="181"/>
      <c r="C220" s="182"/>
      <c r="D220" s="182"/>
      <c r="E220" s="182"/>
      <c r="F220" s="181"/>
      <c r="G220" s="182"/>
      <c r="H220" s="182"/>
      <c r="I220" s="182"/>
      <c r="J220" s="182"/>
      <c r="K220" s="182"/>
      <c r="L220" s="182"/>
      <c r="M220" s="182"/>
      <c r="N220" s="181"/>
      <c r="O220" s="181"/>
      <c r="P220" s="181"/>
      <c r="Q220" s="181"/>
      <c r="R220" s="181"/>
      <c r="S220" s="181"/>
      <c r="T220" s="181"/>
      <c r="U220" s="181"/>
      <c r="V220" s="181"/>
      <c r="W220" s="181"/>
      <c r="X220" s="181"/>
      <c r="Y220" s="181"/>
      <c r="Z220" s="181"/>
      <c r="AA220" s="181"/>
      <c r="AB220" s="181"/>
      <c r="AC220" s="181"/>
    </row>
    <row r="221" spans="1:29" ht="15.75" customHeight="1">
      <c r="A221" s="181"/>
      <c r="B221" s="181"/>
      <c r="C221" s="182"/>
      <c r="D221" s="182"/>
      <c r="E221" s="182"/>
      <c r="F221" s="181"/>
      <c r="G221" s="182"/>
      <c r="H221" s="182"/>
      <c r="I221" s="182"/>
      <c r="J221" s="182"/>
      <c r="K221" s="182"/>
      <c r="L221" s="182"/>
      <c r="M221" s="182"/>
      <c r="N221" s="181"/>
      <c r="O221" s="181"/>
      <c r="P221" s="181"/>
      <c r="Q221" s="181"/>
      <c r="R221" s="181"/>
      <c r="S221" s="181"/>
      <c r="T221" s="181"/>
      <c r="U221" s="181"/>
      <c r="V221" s="181"/>
      <c r="W221" s="181"/>
      <c r="X221" s="181"/>
      <c r="Y221" s="181"/>
      <c r="Z221" s="181"/>
      <c r="AA221" s="181"/>
      <c r="AB221" s="181"/>
      <c r="AC221" s="181"/>
    </row>
    <row r="222" spans="1:29" ht="15.75" customHeight="1">
      <c r="A222" s="181"/>
      <c r="B222" s="181"/>
      <c r="C222" s="182"/>
      <c r="D222" s="182"/>
      <c r="E222" s="182"/>
      <c r="F222" s="181"/>
      <c r="G222" s="182"/>
      <c r="H222" s="182"/>
      <c r="I222" s="182"/>
      <c r="J222" s="182"/>
      <c r="K222" s="182"/>
      <c r="L222" s="182"/>
      <c r="M222" s="182"/>
      <c r="N222" s="181"/>
      <c r="O222" s="181"/>
      <c r="P222" s="181"/>
      <c r="Q222" s="181"/>
      <c r="R222" s="181"/>
      <c r="S222" s="181"/>
      <c r="T222" s="181"/>
      <c r="U222" s="181"/>
      <c r="V222" s="181"/>
      <c r="W222" s="181"/>
      <c r="X222" s="181"/>
      <c r="Y222" s="181"/>
      <c r="Z222" s="181"/>
      <c r="AA222" s="181"/>
      <c r="AB222" s="181"/>
      <c r="AC222" s="181"/>
    </row>
    <row r="223" spans="1:29" ht="15.75" customHeight="1">
      <c r="A223" s="181"/>
      <c r="B223" s="181"/>
      <c r="C223" s="182"/>
      <c r="D223" s="182"/>
      <c r="E223" s="182"/>
      <c r="F223" s="181"/>
      <c r="G223" s="182"/>
      <c r="H223" s="182"/>
      <c r="I223" s="182"/>
      <c r="J223" s="182"/>
      <c r="K223" s="182"/>
      <c r="L223" s="182"/>
      <c r="M223" s="182"/>
      <c r="N223" s="181"/>
      <c r="O223" s="181"/>
      <c r="P223" s="181"/>
      <c r="Q223" s="181"/>
      <c r="R223" s="181"/>
      <c r="S223" s="181"/>
      <c r="T223" s="181"/>
      <c r="U223" s="181"/>
      <c r="V223" s="181"/>
      <c r="W223" s="181"/>
      <c r="X223" s="181"/>
      <c r="Y223" s="181"/>
      <c r="Z223" s="181"/>
      <c r="AA223" s="181"/>
      <c r="AB223" s="181"/>
      <c r="AC223" s="181"/>
    </row>
    <row r="224" spans="1:29" ht="15.75" customHeight="1">
      <c r="A224" s="181"/>
      <c r="B224" s="181"/>
      <c r="C224" s="182"/>
      <c r="D224" s="182"/>
      <c r="E224" s="182"/>
      <c r="F224" s="181"/>
      <c r="G224" s="182"/>
      <c r="H224" s="182"/>
      <c r="I224" s="182"/>
      <c r="J224" s="182"/>
      <c r="K224" s="182"/>
      <c r="L224" s="182"/>
      <c r="M224" s="182"/>
      <c r="N224" s="181"/>
      <c r="O224" s="181"/>
      <c r="P224" s="181"/>
      <c r="Q224" s="181"/>
      <c r="R224" s="181"/>
      <c r="S224" s="181"/>
      <c r="T224" s="181"/>
      <c r="U224" s="181"/>
      <c r="V224" s="181"/>
      <c r="W224" s="181"/>
      <c r="X224" s="181"/>
      <c r="Y224" s="181"/>
      <c r="Z224" s="181"/>
      <c r="AA224" s="181"/>
      <c r="AB224" s="181"/>
      <c r="AC224" s="181"/>
    </row>
    <row r="225" spans="1:29" ht="15.75" customHeight="1">
      <c r="A225" s="181"/>
      <c r="B225" s="181"/>
      <c r="C225" s="182"/>
      <c r="D225" s="182"/>
      <c r="E225" s="182"/>
      <c r="F225" s="181"/>
      <c r="G225" s="182"/>
      <c r="H225" s="182"/>
      <c r="I225" s="182"/>
      <c r="J225" s="182"/>
      <c r="K225" s="182"/>
      <c r="L225" s="182"/>
      <c r="M225" s="182"/>
      <c r="N225" s="181"/>
      <c r="O225" s="181"/>
      <c r="P225" s="181"/>
      <c r="Q225" s="181"/>
      <c r="R225" s="181"/>
      <c r="S225" s="181"/>
      <c r="T225" s="181"/>
      <c r="U225" s="181"/>
      <c r="V225" s="181"/>
      <c r="W225" s="181"/>
      <c r="X225" s="181"/>
      <c r="Y225" s="181"/>
      <c r="Z225" s="181"/>
      <c r="AA225" s="181"/>
      <c r="AB225" s="181"/>
      <c r="AC225" s="181"/>
    </row>
    <row r="226" spans="1:29" ht="15.75" customHeight="1">
      <c r="A226" s="181"/>
      <c r="B226" s="181"/>
      <c r="C226" s="182"/>
      <c r="D226" s="182"/>
      <c r="E226" s="182"/>
      <c r="F226" s="181"/>
      <c r="G226" s="182"/>
      <c r="H226" s="182"/>
      <c r="I226" s="182"/>
      <c r="J226" s="182"/>
      <c r="K226" s="182"/>
      <c r="L226" s="182"/>
      <c r="M226" s="182"/>
      <c r="N226" s="181"/>
      <c r="O226" s="181"/>
      <c r="P226" s="181"/>
      <c r="Q226" s="181"/>
      <c r="R226" s="181"/>
      <c r="S226" s="181"/>
      <c r="T226" s="181"/>
      <c r="U226" s="181"/>
      <c r="V226" s="181"/>
      <c r="W226" s="181"/>
      <c r="X226" s="181"/>
      <c r="Y226" s="181"/>
      <c r="Z226" s="181"/>
      <c r="AA226" s="181"/>
      <c r="AB226" s="181"/>
      <c r="AC226" s="181"/>
    </row>
    <row r="227" spans="1:29" ht="15.75" customHeight="1">
      <c r="A227" s="181"/>
      <c r="B227" s="181"/>
      <c r="C227" s="182"/>
      <c r="D227" s="182"/>
      <c r="E227" s="182"/>
      <c r="F227" s="181"/>
      <c r="G227" s="182"/>
      <c r="H227" s="182"/>
      <c r="I227" s="182"/>
      <c r="J227" s="182"/>
      <c r="K227" s="182"/>
      <c r="L227" s="182"/>
      <c r="M227" s="182"/>
      <c r="N227" s="181"/>
      <c r="O227" s="181"/>
      <c r="P227" s="181"/>
      <c r="Q227" s="181"/>
      <c r="R227" s="181"/>
      <c r="S227" s="181"/>
      <c r="T227" s="181"/>
      <c r="U227" s="181"/>
      <c r="V227" s="181"/>
      <c r="W227" s="181"/>
      <c r="X227" s="181"/>
      <c r="Y227" s="181"/>
      <c r="Z227" s="181"/>
      <c r="AA227" s="181"/>
      <c r="AB227" s="181"/>
      <c r="AC227" s="181"/>
    </row>
    <row r="228" spans="1:29" ht="15.75" customHeight="1">
      <c r="A228" s="181"/>
      <c r="B228" s="181"/>
      <c r="C228" s="182"/>
      <c r="D228" s="182"/>
      <c r="E228" s="182"/>
      <c r="F228" s="181"/>
      <c r="G228" s="182"/>
      <c r="H228" s="182"/>
      <c r="I228" s="182"/>
      <c r="J228" s="182"/>
      <c r="K228" s="182"/>
      <c r="L228" s="182"/>
      <c r="M228" s="182"/>
      <c r="N228" s="181"/>
      <c r="O228" s="181"/>
      <c r="P228" s="181"/>
      <c r="Q228" s="181"/>
      <c r="R228" s="181"/>
      <c r="S228" s="181"/>
      <c r="T228" s="181"/>
      <c r="U228" s="181"/>
      <c r="V228" s="181"/>
      <c r="W228" s="181"/>
      <c r="X228" s="181"/>
      <c r="Y228" s="181"/>
      <c r="Z228" s="181"/>
      <c r="AA228" s="181"/>
      <c r="AB228" s="181"/>
      <c r="AC228" s="181"/>
    </row>
    <row r="229" spans="1:29" ht="15.75" customHeight="1">
      <c r="A229" s="181"/>
      <c r="B229" s="181"/>
      <c r="C229" s="182"/>
      <c r="D229" s="182"/>
      <c r="E229" s="182"/>
      <c r="F229" s="181"/>
      <c r="G229" s="182"/>
      <c r="H229" s="182"/>
      <c r="I229" s="182"/>
      <c r="J229" s="182"/>
      <c r="K229" s="182"/>
      <c r="L229" s="182"/>
      <c r="M229" s="182"/>
      <c r="N229" s="181"/>
      <c r="O229" s="181"/>
      <c r="P229" s="181"/>
      <c r="Q229" s="181"/>
      <c r="R229" s="181"/>
      <c r="S229" s="181"/>
      <c r="T229" s="181"/>
      <c r="U229" s="181"/>
      <c r="V229" s="181"/>
      <c r="W229" s="181"/>
      <c r="X229" s="181"/>
      <c r="Y229" s="181"/>
      <c r="Z229" s="181"/>
      <c r="AA229" s="181"/>
      <c r="AB229" s="181"/>
      <c r="AC229" s="181"/>
    </row>
    <row r="230" spans="1:29" ht="15.75" customHeight="1">
      <c r="A230" s="181"/>
      <c r="B230" s="181"/>
      <c r="C230" s="182"/>
      <c r="D230" s="182"/>
      <c r="E230" s="182"/>
      <c r="F230" s="181"/>
      <c r="G230" s="182"/>
      <c r="H230" s="182"/>
      <c r="I230" s="182"/>
      <c r="J230" s="182"/>
      <c r="K230" s="182"/>
      <c r="L230" s="182"/>
      <c r="M230" s="182"/>
      <c r="N230" s="181"/>
      <c r="O230" s="181"/>
      <c r="P230" s="181"/>
      <c r="Q230" s="181"/>
      <c r="R230" s="181"/>
      <c r="S230" s="181"/>
      <c r="T230" s="181"/>
      <c r="U230" s="181"/>
      <c r="V230" s="181"/>
      <c r="W230" s="181"/>
      <c r="X230" s="181"/>
      <c r="Y230" s="181"/>
      <c r="Z230" s="181"/>
      <c r="AA230" s="181"/>
      <c r="AB230" s="181"/>
      <c r="AC230" s="181"/>
    </row>
    <row r="231" spans="1:29" ht="15.75" customHeight="1">
      <c r="A231" s="181"/>
      <c r="B231" s="181"/>
      <c r="C231" s="182"/>
      <c r="D231" s="182"/>
      <c r="E231" s="182"/>
      <c r="F231" s="181"/>
      <c r="G231" s="182"/>
      <c r="H231" s="182"/>
      <c r="I231" s="182"/>
      <c r="J231" s="182"/>
      <c r="K231" s="182"/>
      <c r="L231" s="182"/>
      <c r="M231" s="182"/>
      <c r="N231" s="181"/>
      <c r="O231" s="181"/>
      <c r="P231" s="181"/>
      <c r="Q231" s="181"/>
      <c r="R231" s="181"/>
      <c r="S231" s="181"/>
      <c r="T231" s="181"/>
      <c r="U231" s="181"/>
      <c r="V231" s="181"/>
      <c r="W231" s="181"/>
      <c r="X231" s="181"/>
      <c r="Y231" s="181"/>
      <c r="Z231" s="181"/>
      <c r="AA231" s="181"/>
      <c r="AB231" s="181"/>
      <c r="AC231" s="181"/>
    </row>
    <row r="232" spans="1:29" ht="15.75" customHeight="1">
      <c r="A232" s="181"/>
      <c r="B232" s="181"/>
      <c r="C232" s="182"/>
      <c r="D232" s="182"/>
      <c r="E232" s="182"/>
      <c r="F232" s="181"/>
      <c r="G232" s="182"/>
      <c r="H232" s="182"/>
      <c r="I232" s="182"/>
      <c r="J232" s="182"/>
      <c r="K232" s="182"/>
      <c r="L232" s="182"/>
      <c r="M232" s="182"/>
      <c r="N232" s="181"/>
      <c r="O232" s="181"/>
      <c r="P232" s="181"/>
      <c r="Q232" s="181"/>
      <c r="R232" s="181"/>
      <c r="S232" s="181"/>
      <c r="T232" s="181"/>
      <c r="U232" s="181"/>
      <c r="V232" s="181"/>
      <c r="W232" s="181"/>
      <c r="X232" s="181"/>
      <c r="Y232" s="181"/>
      <c r="Z232" s="181"/>
      <c r="AA232" s="181"/>
      <c r="AB232" s="181"/>
      <c r="AC232" s="181"/>
    </row>
    <row r="233" spans="1:29" ht="15.75" customHeight="1">
      <c r="A233" s="181"/>
      <c r="B233" s="181"/>
      <c r="C233" s="182"/>
      <c r="D233" s="182"/>
      <c r="E233" s="182"/>
      <c r="F233" s="181"/>
      <c r="G233" s="182"/>
      <c r="H233" s="182"/>
      <c r="I233" s="182"/>
      <c r="J233" s="182"/>
      <c r="K233" s="182"/>
      <c r="L233" s="182"/>
      <c r="M233" s="182"/>
      <c r="N233" s="181"/>
      <c r="O233" s="181"/>
      <c r="P233" s="181"/>
      <c r="Q233" s="181"/>
      <c r="R233" s="181"/>
      <c r="S233" s="181"/>
      <c r="T233" s="181"/>
      <c r="U233" s="181"/>
      <c r="V233" s="181"/>
      <c r="W233" s="181"/>
      <c r="X233" s="181"/>
      <c r="Y233" s="181"/>
      <c r="Z233" s="181"/>
      <c r="AA233" s="181"/>
      <c r="AB233" s="181"/>
      <c r="AC233" s="181"/>
    </row>
    <row r="234" spans="1:29" ht="15.75" customHeight="1">
      <c r="A234" s="181"/>
      <c r="B234" s="181"/>
      <c r="C234" s="182"/>
      <c r="D234" s="182"/>
      <c r="E234" s="182"/>
      <c r="F234" s="181"/>
      <c r="G234" s="182"/>
      <c r="H234" s="182"/>
      <c r="I234" s="182"/>
      <c r="J234" s="182"/>
      <c r="K234" s="182"/>
      <c r="L234" s="182"/>
      <c r="M234" s="182"/>
      <c r="N234" s="181"/>
      <c r="O234" s="181"/>
      <c r="P234" s="181"/>
      <c r="Q234" s="181"/>
      <c r="R234" s="181"/>
      <c r="S234" s="181"/>
      <c r="T234" s="181"/>
      <c r="U234" s="181"/>
      <c r="V234" s="181"/>
      <c r="W234" s="181"/>
      <c r="X234" s="181"/>
      <c r="Y234" s="181"/>
      <c r="Z234" s="181"/>
      <c r="AA234" s="181"/>
      <c r="AB234" s="181"/>
      <c r="AC234" s="181"/>
    </row>
    <row r="235" spans="1:29" ht="15.75" customHeight="1">
      <c r="A235" s="181"/>
      <c r="B235" s="181"/>
      <c r="C235" s="182"/>
      <c r="D235" s="182"/>
      <c r="E235" s="182"/>
      <c r="F235" s="181"/>
      <c r="G235" s="182"/>
      <c r="H235" s="182"/>
      <c r="I235" s="182"/>
      <c r="J235" s="182"/>
      <c r="K235" s="182"/>
      <c r="L235" s="182"/>
      <c r="M235" s="182"/>
      <c r="N235" s="181"/>
      <c r="O235" s="181"/>
      <c r="P235" s="181"/>
      <c r="Q235" s="181"/>
      <c r="R235" s="181"/>
      <c r="S235" s="181"/>
      <c r="T235" s="181"/>
      <c r="U235" s="181"/>
      <c r="V235" s="181"/>
      <c r="W235" s="181"/>
      <c r="X235" s="181"/>
      <c r="Y235" s="181"/>
      <c r="Z235" s="181"/>
      <c r="AA235" s="181"/>
      <c r="AB235" s="181"/>
      <c r="AC235" s="181"/>
    </row>
    <row r="236" spans="1:29" ht="15.75" customHeight="1">
      <c r="A236" s="181"/>
      <c r="B236" s="181"/>
      <c r="C236" s="182"/>
      <c r="D236" s="182"/>
      <c r="E236" s="182"/>
      <c r="F236" s="181"/>
      <c r="G236" s="182"/>
      <c r="H236" s="182"/>
      <c r="I236" s="182"/>
      <c r="J236" s="182"/>
      <c r="K236" s="182"/>
      <c r="L236" s="182"/>
      <c r="M236" s="182"/>
      <c r="N236" s="181"/>
      <c r="O236" s="181"/>
      <c r="P236" s="181"/>
      <c r="Q236" s="181"/>
      <c r="R236" s="181"/>
      <c r="S236" s="181"/>
      <c r="T236" s="181"/>
      <c r="U236" s="181"/>
      <c r="V236" s="181"/>
      <c r="W236" s="181"/>
      <c r="X236" s="181"/>
      <c r="Y236" s="181"/>
      <c r="Z236" s="181"/>
      <c r="AA236" s="181"/>
      <c r="AB236" s="181"/>
      <c r="AC236" s="181"/>
    </row>
    <row r="237" spans="1:29" ht="15.75" customHeight="1">
      <c r="A237" s="181"/>
      <c r="B237" s="181"/>
      <c r="C237" s="182"/>
      <c r="D237" s="182"/>
      <c r="E237" s="182"/>
      <c r="F237" s="181"/>
      <c r="G237" s="182"/>
      <c r="H237" s="182"/>
      <c r="I237" s="182"/>
      <c r="J237" s="182"/>
      <c r="K237" s="182"/>
      <c r="L237" s="182"/>
      <c r="M237" s="182"/>
      <c r="N237" s="181"/>
      <c r="O237" s="181"/>
      <c r="P237" s="181"/>
      <c r="Q237" s="181"/>
      <c r="R237" s="181"/>
      <c r="S237" s="181"/>
      <c r="T237" s="181"/>
      <c r="U237" s="181"/>
      <c r="V237" s="181"/>
      <c r="W237" s="181"/>
      <c r="X237" s="181"/>
      <c r="Y237" s="181"/>
      <c r="Z237" s="181"/>
      <c r="AA237" s="181"/>
      <c r="AB237" s="181"/>
      <c r="AC237" s="181"/>
    </row>
    <row r="238" spans="1:29" ht="15.75" customHeight="1">
      <c r="A238" s="181"/>
      <c r="B238" s="181"/>
      <c r="C238" s="182"/>
      <c r="D238" s="182"/>
      <c r="E238" s="182"/>
      <c r="F238" s="181"/>
      <c r="G238" s="182"/>
      <c r="H238" s="182"/>
      <c r="I238" s="182"/>
      <c r="J238" s="182"/>
      <c r="K238" s="182"/>
      <c r="L238" s="182"/>
      <c r="M238" s="182"/>
      <c r="N238" s="181"/>
      <c r="O238" s="181"/>
      <c r="P238" s="181"/>
      <c r="Q238" s="181"/>
      <c r="R238" s="181"/>
      <c r="S238" s="181"/>
      <c r="T238" s="181"/>
      <c r="U238" s="181"/>
      <c r="V238" s="181"/>
      <c r="W238" s="181"/>
      <c r="X238" s="181"/>
      <c r="Y238" s="181"/>
      <c r="Z238" s="181"/>
      <c r="AA238" s="181"/>
      <c r="AB238" s="181"/>
      <c r="AC238" s="181"/>
    </row>
    <row r="239" spans="1:29" ht="15.75" customHeight="1">
      <c r="A239" s="181"/>
      <c r="B239" s="181"/>
      <c r="C239" s="182"/>
      <c r="D239" s="182"/>
      <c r="E239" s="182"/>
      <c r="F239" s="181"/>
      <c r="G239" s="182"/>
      <c r="H239" s="182"/>
      <c r="I239" s="182"/>
      <c r="J239" s="182"/>
      <c r="K239" s="182"/>
      <c r="L239" s="182"/>
      <c r="M239" s="182"/>
      <c r="N239" s="181"/>
      <c r="O239" s="181"/>
      <c r="P239" s="181"/>
      <c r="Q239" s="181"/>
      <c r="R239" s="181"/>
      <c r="S239" s="181"/>
      <c r="T239" s="181"/>
      <c r="U239" s="181"/>
      <c r="V239" s="181"/>
      <c r="W239" s="181"/>
      <c r="X239" s="181"/>
      <c r="Y239" s="181"/>
      <c r="Z239" s="181"/>
      <c r="AA239" s="181"/>
      <c r="AB239" s="181"/>
      <c r="AC239" s="181"/>
    </row>
    <row r="240" spans="1:29" ht="15.75" customHeight="1">
      <c r="A240" s="181"/>
      <c r="B240" s="181"/>
      <c r="C240" s="182"/>
      <c r="D240" s="182"/>
      <c r="E240" s="182"/>
      <c r="F240" s="181"/>
      <c r="G240" s="182"/>
      <c r="H240" s="182"/>
      <c r="I240" s="182"/>
      <c r="J240" s="182"/>
      <c r="K240" s="182"/>
      <c r="L240" s="182"/>
      <c r="M240" s="182"/>
      <c r="N240" s="181"/>
      <c r="O240" s="181"/>
      <c r="P240" s="181"/>
      <c r="Q240" s="181"/>
      <c r="R240" s="181"/>
      <c r="S240" s="181"/>
      <c r="T240" s="181"/>
      <c r="U240" s="181"/>
      <c r="V240" s="181"/>
      <c r="W240" s="181"/>
      <c r="X240" s="181"/>
      <c r="Y240" s="181"/>
      <c r="Z240" s="181"/>
      <c r="AA240" s="181"/>
      <c r="AB240" s="181"/>
      <c r="AC240" s="181"/>
    </row>
    <row r="241" spans="1:29" ht="15.75" customHeight="1">
      <c r="A241" s="181"/>
      <c r="B241" s="181"/>
      <c r="C241" s="182"/>
      <c r="D241" s="182"/>
      <c r="E241" s="182"/>
      <c r="F241" s="181"/>
      <c r="G241" s="182"/>
      <c r="H241" s="182"/>
      <c r="I241" s="182"/>
      <c r="J241" s="182"/>
      <c r="K241" s="182"/>
      <c r="L241" s="182"/>
      <c r="M241" s="182"/>
      <c r="N241" s="181"/>
      <c r="O241" s="181"/>
      <c r="P241" s="181"/>
      <c r="Q241" s="181"/>
      <c r="R241" s="181"/>
      <c r="S241" s="181"/>
      <c r="T241" s="181"/>
      <c r="U241" s="181"/>
      <c r="V241" s="181"/>
      <c r="W241" s="181"/>
      <c r="X241" s="181"/>
      <c r="Y241" s="181"/>
      <c r="Z241" s="181"/>
      <c r="AA241" s="181"/>
      <c r="AB241" s="181"/>
      <c r="AC241" s="181"/>
    </row>
    <row r="242" spans="1:29" ht="15.75" customHeight="1">
      <c r="A242" s="181"/>
      <c r="B242" s="181"/>
      <c r="C242" s="182"/>
      <c r="D242" s="182"/>
      <c r="E242" s="182"/>
      <c r="F242" s="181"/>
      <c r="G242" s="182"/>
      <c r="H242" s="182"/>
      <c r="I242" s="182"/>
      <c r="J242" s="182"/>
      <c r="K242" s="182"/>
      <c r="L242" s="182"/>
      <c r="M242" s="182"/>
      <c r="N242" s="181"/>
      <c r="O242" s="181"/>
      <c r="P242" s="181"/>
      <c r="Q242" s="181"/>
      <c r="R242" s="181"/>
      <c r="S242" s="181"/>
      <c r="T242" s="181"/>
      <c r="U242" s="181"/>
      <c r="V242" s="181"/>
      <c r="W242" s="181"/>
      <c r="X242" s="181"/>
      <c r="Y242" s="181"/>
      <c r="Z242" s="181"/>
      <c r="AA242" s="181"/>
      <c r="AB242" s="181"/>
      <c r="AC242" s="181"/>
    </row>
    <row r="243" spans="1:29" ht="15.75" customHeight="1">
      <c r="A243" s="181"/>
      <c r="B243" s="181"/>
      <c r="C243" s="182"/>
      <c r="D243" s="182"/>
      <c r="E243" s="182"/>
      <c r="F243" s="181"/>
      <c r="G243" s="182"/>
      <c r="H243" s="182"/>
      <c r="I243" s="182"/>
      <c r="J243" s="182"/>
      <c r="K243" s="182"/>
      <c r="L243" s="182"/>
      <c r="M243" s="182"/>
      <c r="N243" s="181"/>
      <c r="O243" s="181"/>
      <c r="P243" s="181"/>
      <c r="Q243" s="181"/>
      <c r="R243" s="181"/>
      <c r="S243" s="181"/>
      <c r="T243" s="181"/>
      <c r="U243" s="181"/>
      <c r="V243" s="181"/>
      <c r="W243" s="181"/>
      <c r="X243" s="181"/>
      <c r="Y243" s="181"/>
      <c r="Z243" s="181"/>
      <c r="AA243" s="181"/>
      <c r="AB243" s="181"/>
      <c r="AC243" s="181"/>
    </row>
    <row r="244" spans="1:29" ht="15.75" customHeight="1">
      <c r="A244" s="181"/>
      <c r="B244" s="181"/>
      <c r="C244" s="182"/>
      <c r="D244" s="182"/>
      <c r="E244" s="182"/>
      <c r="F244" s="181"/>
      <c r="G244" s="182"/>
      <c r="H244" s="182"/>
      <c r="I244" s="182"/>
      <c r="J244" s="182"/>
      <c r="K244" s="182"/>
      <c r="L244" s="182"/>
      <c r="M244" s="182"/>
      <c r="N244" s="181"/>
      <c r="O244" s="181"/>
      <c r="P244" s="181"/>
      <c r="Q244" s="181"/>
      <c r="R244" s="181"/>
      <c r="S244" s="181"/>
      <c r="T244" s="181"/>
      <c r="U244" s="181"/>
      <c r="V244" s="181"/>
      <c r="W244" s="181"/>
      <c r="X244" s="181"/>
      <c r="Y244" s="181"/>
      <c r="Z244" s="181"/>
      <c r="AA244" s="181"/>
      <c r="AB244" s="181"/>
      <c r="AC244" s="181"/>
    </row>
    <row r="245" spans="1:29" ht="15.75" customHeight="1">
      <c r="A245" s="181"/>
      <c r="B245" s="181"/>
      <c r="C245" s="182"/>
      <c r="D245" s="182"/>
      <c r="E245" s="182"/>
      <c r="F245" s="181"/>
      <c r="G245" s="182"/>
      <c r="H245" s="182"/>
      <c r="I245" s="182"/>
      <c r="J245" s="182"/>
      <c r="K245" s="182"/>
      <c r="L245" s="182"/>
      <c r="M245" s="182"/>
      <c r="N245" s="181"/>
      <c r="O245" s="181"/>
      <c r="P245" s="181"/>
      <c r="Q245" s="181"/>
      <c r="R245" s="181"/>
      <c r="S245" s="181"/>
      <c r="T245" s="181"/>
      <c r="U245" s="181"/>
      <c r="V245" s="181"/>
      <c r="W245" s="181"/>
      <c r="X245" s="181"/>
      <c r="Y245" s="181"/>
      <c r="Z245" s="181"/>
      <c r="AA245" s="181"/>
      <c r="AB245" s="181"/>
      <c r="AC245" s="181"/>
    </row>
    <row r="246" spans="1:29" ht="15.75" customHeight="1">
      <c r="A246" s="181"/>
      <c r="B246" s="181"/>
      <c r="C246" s="182"/>
      <c r="D246" s="182"/>
      <c r="E246" s="182"/>
      <c r="F246" s="181"/>
      <c r="G246" s="182"/>
      <c r="H246" s="182"/>
      <c r="I246" s="182"/>
      <c r="J246" s="182"/>
      <c r="K246" s="182"/>
      <c r="L246" s="182"/>
      <c r="M246" s="182"/>
      <c r="N246" s="181"/>
      <c r="O246" s="181"/>
      <c r="P246" s="181"/>
      <c r="Q246" s="181"/>
      <c r="R246" s="181"/>
      <c r="S246" s="181"/>
      <c r="T246" s="181"/>
      <c r="U246" s="181"/>
      <c r="V246" s="181"/>
      <c r="W246" s="181"/>
      <c r="X246" s="181"/>
      <c r="Y246" s="181"/>
      <c r="Z246" s="181"/>
      <c r="AA246" s="181"/>
      <c r="AB246" s="181"/>
      <c r="AC246" s="181"/>
    </row>
    <row r="247" spans="1:29" ht="15.75" customHeight="1">
      <c r="A247" s="181"/>
      <c r="B247" s="181"/>
      <c r="C247" s="182"/>
      <c r="D247" s="182"/>
      <c r="E247" s="182"/>
      <c r="F247" s="181"/>
      <c r="G247" s="182"/>
      <c r="H247" s="182"/>
      <c r="I247" s="182"/>
      <c r="J247" s="182"/>
      <c r="K247" s="182"/>
      <c r="L247" s="182"/>
      <c r="M247" s="182"/>
      <c r="N247" s="181"/>
      <c r="O247" s="181"/>
      <c r="P247" s="181"/>
      <c r="Q247" s="181"/>
      <c r="R247" s="181"/>
      <c r="S247" s="181"/>
      <c r="T247" s="181"/>
      <c r="U247" s="181"/>
      <c r="V247" s="181"/>
      <c r="W247" s="181"/>
      <c r="X247" s="181"/>
      <c r="Y247" s="181"/>
      <c r="Z247" s="181"/>
      <c r="AA247" s="181"/>
      <c r="AB247" s="181"/>
      <c r="AC247" s="181"/>
    </row>
    <row r="248" spans="1:29" ht="15.75" customHeight="1">
      <c r="A248" s="181"/>
      <c r="B248" s="181"/>
      <c r="C248" s="182"/>
      <c r="D248" s="182"/>
      <c r="E248" s="182"/>
      <c r="F248" s="181"/>
      <c r="G248" s="182"/>
      <c r="H248" s="182"/>
      <c r="I248" s="182"/>
      <c r="J248" s="182"/>
      <c r="K248" s="182"/>
      <c r="L248" s="182"/>
      <c r="M248" s="182"/>
      <c r="N248" s="181"/>
      <c r="O248" s="181"/>
      <c r="P248" s="181"/>
      <c r="Q248" s="181"/>
      <c r="R248" s="181"/>
      <c r="S248" s="181"/>
      <c r="T248" s="181"/>
      <c r="U248" s="181"/>
      <c r="V248" s="181"/>
      <c r="W248" s="181"/>
      <c r="X248" s="181"/>
      <c r="Y248" s="181"/>
      <c r="Z248" s="181"/>
      <c r="AA248" s="181"/>
      <c r="AB248" s="181"/>
      <c r="AC248" s="181"/>
    </row>
    <row r="249" spans="1:29" ht="15.75" customHeight="1">
      <c r="A249" s="181"/>
      <c r="B249" s="181"/>
      <c r="C249" s="182"/>
      <c r="D249" s="182"/>
      <c r="E249" s="182"/>
      <c r="F249" s="181"/>
      <c r="G249" s="182"/>
      <c r="H249" s="182"/>
      <c r="I249" s="182"/>
      <c r="J249" s="182"/>
      <c r="K249" s="182"/>
      <c r="L249" s="182"/>
      <c r="M249" s="182"/>
      <c r="N249" s="181"/>
      <c r="O249" s="181"/>
      <c r="P249" s="181"/>
      <c r="Q249" s="181"/>
      <c r="R249" s="181"/>
      <c r="S249" s="181"/>
      <c r="T249" s="181"/>
      <c r="U249" s="181"/>
      <c r="V249" s="181"/>
      <c r="W249" s="181"/>
      <c r="X249" s="181"/>
      <c r="Y249" s="181"/>
      <c r="Z249" s="181"/>
      <c r="AA249" s="181"/>
      <c r="AB249" s="181"/>
      <c r="AC249" s="181"/>
    </row>
    <row r="250" spans="1:29" ht="15.75" customHeight="1">
      <c r="A250" s="181"/>
      <c r="B250" s="181"/>
      <c r="C250" s="182"/>
      <c r="D250" s="182"/>
      <c r="E250" s="182"/>
      <c r="F250" s="181"/>
      <c r="G250" s="182"/>
      <c r="H250" s="182"/>
      <c r="I250" s="182"/>
      <c r="J250" s="182"/>
      <c r="K250" s="182"/>
      <c r="L250" s="182"/>
      <c r="M250" s="182"/>
      <c r="N250" s="181"/>
      <c r="O250" s="181"/>
      <c r="P250" s="181"/>
      <c r="Q250" s="181"/>
      <c r="R250" s="181"/>
      <c r="S250" s="181"/>
      <c r="T250" s="181"/>
      <c r="U250" s="181"/>
      <c r="V250" s="181"/>
      <c r="W250" s="181"/>
      <c r="X250" s="181"/>
      <c r="Y250" s="181"/>
      <c r="Z250" s="181"/>
      <c r="AA250" s="181"/>
      <c r="AB250" s="181"/>
      <c r="AC250" s="181"/>
    </row>
    <row r="251" spans="1:29" ht="15.75" customHeight="1">
      <c r="A251" s="181"/>
      <c r="B251" s="181"/>
      <c r="C251" s="182"/>
      <c r="D251" s="182"/>
      <c r="E251" s="182"/>
      <c r="F251" s="181"/>
      <c r="G251" s="182"/>
      <c r="H251" s="182"/>
      <c r="I251" s="182"/>
      <c r="J251" s="182"/>
      <c r="K251" s="182"/>
      <c r="L251" s="182"/>
      <c r="M251" s="182"/>
      <c r="N251" s="181"/>
      <c r="O251" s="181"/>
      <c r="P251" s="181"/>
      <c r="Q251" s="181"/>
      <c r="R251" s="181"/>
      <c r="S251" s="181"/>
      <c r="T251" s="181"/>
      <c r="U251" s="181"/>
      <c r="V251" s="181"/>
      <c r="W251" s="181"/>
      <c r="X251" s="181"/>
      <c r="Y251" s="181"/>
      <c r="Z251" s="181"/>
      <c r="AA251" s="181"/>
      <c r="AB251" s="181"/>
      <c r="AC251" s="181"/>
    </row>
    <row r="252" spans="1:29" ht="15.75" customHeight="1">
      <c r="A252" s="181"/>
      <c r="B252" s="181"/>
      <c r="C252" s="182"/>
      <c r="D252" s="182"/>
      <c r="E252" s="182"/>
      <c r="F252" s="181"/>
      <c r="G252" s="182"/>
      <c r="H252" s="182"/>
      <c r="I252" s="182"/>
      <c r="J252" s="182"/>
      <c r="K252" s="182"/>
      <c r="L252" s="182"/>
      <c r="M252" s="182"/>
      <c r="N252" s="181"/>
      <c r="O252" s="181"/>
      <c r="P252" s="181"/>
      <c r="Q252" s="181"/>
      <c r="R252" s="181"/>
      <c r="S252" s="181"/>
      <c r="T252" s="181"/>
      <c r="U252" s="181"/>
      <c r="V252" s="181"/>
      <c r="W252" s="181"/>
      <c r="X252" s="181"/>
      <c r="Y252" s="181"/>
      <c r="Z252" s="181"/>
      <c r="AA252" s="181"/>
      <c r="AB252" s="181"/>
      <c r="AC252" s="181"/>
    </row>
    <row r="253" spans="1:29" ht="15.75" customHeight="1">
      <c r="A253" s="181"/>
      <c r="B253" s="181"/>
      <c r="C253" s="182"/>
      <c r="D253" s="182"/>
      <c r="E253" s="182"/>
      <c r="F253" s="181"/>
      <c r="G253" s="182"/>
      <c r="H253" s="182"/>
      <c r="I253" s="182"/>
      <c r="J253" s="182"/>
      <c r="K253" s="182"/>
      <c r="L253" s="182"/>
      <c r="M253" s="182"/>
      <c r="N253" s="181"/>
      <c r="O253" s="181"/>
      <c r="P253" s="181"/>
      <c r="Q253" s="181"/>
      <c r="R253" s="181"/>
      <c r="S253" s="181"/>
      <c r="T253" s="181"/>
      <c r="U253" s="181"/>
      <c r="V253" s="181"/>
      <c r="W253" s="181"/>
      <c r="X253" s="181"/>
      <c r="Y253" s="181"/>
      <c r="Z253" s="181"/>
      <c r="AA253" s="181"/>
      <c r="AB253" s="181"/>
      <c r="AC253" s="181"/>
    </row>
    <row r="254" spans="1:29" ht="15.75" customHeight="1">
      <c r="A254" s="181"/>
      <c r="B254" s="181"/>
      <c r="C254" s="182"/>
      <c r="D254" s="182"/>
      <c r="E254" s="182"/>
      <c r="F254" s="181"/>
      <c r="G254" s="182"/>
      <c r="H254" s="182"/>
      <c r="I254" s="182"/>
      <c r="J254" s="182"/>
      <c r="K254" s="182"/>
      <c r="L254" s="182"/>
      <c r="M254" s="182"/>
      <c r="N254" s="181"/>
      <c r="O254" s="181"/>
      <c r="P254" s="181"/>
      <c r="Q254" s="181"/>
      <c r="R254" s="181"/>
      <c r="S254" s="181"/>
      <c r="T254" s="181"/>
      <c r="U254" s="181"/>
      <c r="V254" s="181"/>
      <c r="W254" s="181"/>
      <c r="X254" s="181"/>
      <c r="Y254" s="181"/>
      <c r="Z254" s="181"/>
      <c r="AA254" s="181"/>
      <c r="AB254" s="181"/>
      <c r="AC254" s="181"/>
    </row>
    <row r="255" spans="1:29" ht="15.75" customHeight="1">
      <c r="A255" s="181"/>
      <c r="B255" s="181"/>
      <c r="C255" s="182"/>
      <c r="D255" s="182"/>
      <c r="E255" s="182"/>
      <c r="F255" s="181"/>
      <c r="G255" s="182"/>
      <c r="H255" s="182"/>
      <c r="I255" s="182"/>
      <c r="J255" s="182"/>
      <c r="K255" s="182"/>
      <c r="L255" s="182"/>
      <c r="M255" s="182"/>
      <c r="N255" s="181"/>
      <c r="O255" s="181"/>
      <c r="P255" s="181"/>
      <c r="Q255" s="181"/>
      <c r="R255" s="181"/>
      <c r="S255" s="181"/>
      <c r="T255" s="181"/>
      <c r="U255" s="181"/>
      <c r="V255" s="181"/>
      <c r="W255" s="181"/>
      <c r="X255" s="181"/>
      <c r="Y255" s="181"/>
      <c r="Z255" s="181"/>
      <c r="AA255" s="181"/>
      <c r="AB255" s="181"/>
      <c r="AC255" s="181"/>
    </row>
    <row r="256" spans="1:29" ht="15.75" customHeight="1">
      <c r="A256" s="181"/>
      <c r="B256" s="181"/>
      <c r="C256" s="182"/>
      <c r="D256" s="182"/>
      <c r="E256" s="182"/>
      <c r="F256" s="181"/>
      <c r="G256" s="182"/>
      <c r="H256" s="182"/>
      <c r="I256" s="182"/>
      <c r="J256" s="182"/>
      <c r="K256" s="182"/>
      <c r="L256" s="182"/>
      <c r="M256" s="182"/>
      <c r="N256" s="181"/>
      <c r="O256" s="181"/>
      <c r="P256" s="181"/>
      <c r="Q256" s="181"/>
      <c r="R256" s="181"/>
      <c r="S256" s="181"/>
      <c r="T256" s="181"/>
      <c r="U256" s="181"/>
      <c r="V256" s="181"/>
      <c r="W256" s="181"/>
      <c r="X256" s="181"/>
      <c r="Y256" s="181"/>
      <c r="Z256" s="181"/>
      <c r="AA256" s="181"/>
      <c r="AB256" s="181"/>
      <c r="AC256" s="181"/>
    </row>
    <row r="257" spans="1:29" ht="15.75" customHeight="1">
      <c r="A257" s="181"/>
      <c r="B257" s="181"/>
      <c r="C257" s="182"/>
      <c r="D257" s="182"/>
      <c r="E257" s="182"/>
      <c r="F257" s="181"/>
      <c r="G257" s="182"/>
      <c r="H257" s="182"/>
      <c r="I257" s="182"/>
      <c r="J257" s="182"/>
      <c r="K257" s="182"/>
      <c r="L257" s="182"/>
      <c r="M257" s="182"/>
      <c r="N257" s="181"/>
      <c r="O257" s="181"/>
      <c r="P257" s="181"/>
      <c r="Q257" s="181"/>
      <c r="R257" s="181"/>
      <c r="S257" s="181"/>
      <c r="T257" s="181"/>
      <c r="U257" s="181"/>
      <c r="V257" s="181"/>
      <c r="W257" s="181"/>
      <c r="X257" s="181"/>
      <c r="Y257" s="181"/>
      <c r="Z257" s="181"/>
      <c r="AA257" s="181"/>
      <c r="AB257" s="181"/>
      <c r="AC257" s="181"/>
    </row>
    <row r="258" spans="1:29" ht="15.75" customHeight="1">
      <c r="A258" s="181"/>
      <c r="B258" s="181"/>
      <c r="C258" s="182"/>
      <c r="D258" s="182"/>
      <c r="E258" s="182"/>
      <c r="F258" s="181"/>
      <c r="G258" s="182"/>
      <c r="H258" s="182"/>
      <c r="I258" s="182"/>
      <c r="J258" s="182"/>
      <c r="K258" s="182"/>
      <c r="L258" s="182"/>
      <c r="M258" s="182"/>
      <c r="N258" s="181"/>
      <c r="O258" s="181"/>
      <c r="P258" s="181"/>
      <c r="Q258" s="181"/>
      <c r="R258" s="181"/>
      <c r="S258" s="181"/>
      <c r="T258" s="181"/>
      <c r="U258" s="181"/>
      <c r="V258" s="181"/>
      <c r="W258" s="181"/>
      <c r="X258" s="181"/>
      <c r="Y258" s="181"/>
      <c r="Z258" s="181"/>
      <c r="AA258" s="181"/>
      <c r="AB258" s="181"/>
      <c r="AC258" s="181"/>
    </row>
    <row r="259" spans="1:29" ht="15.75" customHeight="1">
      <c r="A259" s="181"/>
      <c r="B259" s="181"/>
      <c r="C259" s="182"/>
      <c r="D259" s="182"/>
      <c r="E259" s="182"/>
      <c r="F259" s="181"/>
      <c r="G259" s="182"/>
      <c r="H259" s="182"/>
      <c r="I259" s="182"/>
      <c r="J259" s="182"/>
      <c r="K259" s="182"/>
      <c r="L259" s="182"/>
      <c r="M259" s="182"/>
      <c r="N259" s="181"/>
      <c r="O259" s="181"/>
      <c r="P259" s="181"/>
      <c r="Q259" s="181"/>
      <c r="R259" s="181"/>
      <c r="S259" s="181"/>
      <c r="T259" s="181"/>
      <c r="U259" s="181"/>
      <c r="V259" s="181"/>
      <c r="W259" s="181"/>
      <c r="X259" s="181"/>
      <c r="Y259" s="181"/>
      <c r="Z259" s="181"/>
      <c r="AA259" s="181"/>
      <c r="AB259" s="181"/>
      <c r="AC259" s="181"/>
    </row>
    <row r="260" spans="1:29" ht="15.75" customHeight="1">
      <c r="A260" s="181"/>
      <c r="B260" s="181"/>
      <c r="C260" s="182"/>
      <c r="D260" s="182"/>
      <c r="E260" s="182"/>
      <c r="F260" s="181"/>
      <c r="G260" s="182"/>
      <c r="H260" s="182"/>
      <c r="I260" s="182"/>
      <c r="J260" s="182"/>
      <c r="K260" s="182"/>
      <c r="L260" s="182"/>
      <c r="M260" s="182"/>
      <c r="N260" s="181"/>
      <c r="O260" s="181"/>
      <c r="P260" s="181"/>
      <c r="Q260" s="181"/>
      <c r="R260" s="181"/>
      <c r="S260" s="181"/>
      <c r="T260" s="181"/>
      <c r="U260" s="181"/>
      <c r="V260" s="181"/>
      <c r="W260" s="181"/>
      <c r="X260" s="181"/>
      <c r="Y260" s="181"/>
      <c r="Z260" s="181"/>
      <c r="AA260" s="181"/>
      <c r="AB260" s="181"/>
      <c r="AC260" s="181"/>
    </row>
    <row r="261" spans="1:29" ht="15.75" customHeight="1">
      <c r="A261" s="181"/>
      <c r="B261" s="181"/>
      <c r="C261" s="182"/>
      <c r="D261" s="182"/>
      <c r="E261" s="182"/>
      <c r="F261" s="181"/>
      <c r="G261" s="182"/>
      <c r="H261" s="182"/>
      <c r="I261" s="182"/>
      <c r="J261" s="182"/>
      <c r="K261" s="182"/>
      <c r="L261" s="182"/>
      <c r="M261" s="182"/>
      <c r="N261" s="181"/>
      <c r="O261" s="181"/>
      <c r="P261" s="181"/>
      <c r="Q261" s="181"/>
      <c r="R261" s="181"/>
      <c r="S261" s="181"/>
      <c r="T261" s="181"/>
      <c r="U261" s="181"/>
      <c r="V261" s="181"/>
      <c r="W261" s="181"/>
      <c r="X261" s="181"/>
      <c r="Y261" s="181"/>
      <c r="Z261" s="181"/>
      <c r="AA261" s="181"/>
      <c r="AB261" s="181"/>
      <c r="AC261" s="181"/>
    </row>
    <row r="262" spans="1:29" ht="15.75" customHeight="1">
      <c r="A262" s="181"/>
      <c r="B262" s="181"/>
      <c r="C262" s="182"/>
      <c r="D262" s="182"/>
      <c r="E262" s="182"/>
      <c r="F262" s="181"/>
      <c r="G262" s="182"/>
      <c r="H262" s="182"/>
      <c r="I262" s="182"/>
      <c r="J262" s="182"/>
      <c r="K262" s="182"/>
      <c r="L262" s="182"/>
      <c r="M262" s="182"/>
      <c r="N262" s="181"/>
      <c r="O262" s="181"/>
      <c r="P262" s="181"/>
      <c r="Q262" s="181"/>
      <c r="R262" s="181"/>
      <c r="S262" s="181"/>
      <c r="T262" s="181"/>
      <c r="U262" s="181"/>
      <c r="V262" s="181"/>
      <c r="W262" s="181"/>
      <c r="X262" s="181"/>
      <c r="Y262" s="181"/>
      <c r="Z262" s="181"/>
      <c r="AA262" s="181"/>
      <c r="AB262" s="181"/>
      <c r="AC262" s="181"/>
    </row>
    <row r="263" spans="1:29" ht="15.75" customHeight="1">
      <c r="A263" s="181"/>
      <c r="B263" s="181"/>
      <c r="C263" s="182"/>
      <c r="D263" s="182"/>
      <c r="E263" s="182"/>
      <c r="F263" s="181"/>
      <c r="G263" s="182"/>
      <c r="H263" s="182"/>
      <c r="I263" s="182"/>
      <c r="J263" s="182"/>
      <c r="K263" s="182"/>
      <c r="L263" s="182"/>
      <c r="M263" s="182"/>
      <c r="N263" s="181"/>
      <c r="O263" s="181"/>
      <c r="P263" s="181"/>
      <c r="Q263" s="181"/>
      <c r="R263" s="181"/>
      <c r="S263" s="181"/>
      <c r="T263" s="181"/>
      <c r="U263" s="181"/>
      <c r="V263" s="181"/>
      <c r="W263" s="181"/>
      <c r="X263" s="181"/>
      <c r="Y263" s="181"/>
      <c r="Z263" s="181"/>
      <c r="AA263" s="181"/>
      <c r="AB263" s="181"/>
      <c r="AC263" s="181"/>
    </row>
    <row r="264" spans="1:29" ht="15.75" customHeight="1">
      <c r="A264" s="181"/>
      <c r="B264" s="181"/>
      <c r="C264" s="182"/>
      <c r="D264" s="182"/>
      <c r="E264" s="182"/>
      <c r="F264" s="181"/>
      <c r="G264" s="182"/>
      <c r="H264" s="182"/>
      <c r="I264" s="182"/>
      <c r="J264" s="182"/>
      <c r="K264" s="182"/>
      <c r="L264" s="182"/>
      <c r="M264" s="182"/>
      <c r="N264" s="181"/>
      <c r="O264" s="181"/>
      <c r="P264" s="181"/>
      <c r="Q264" s="181"/>
      <c r="R264" s="181"/>
      <c r="S264" s="181"/>
      <c r="T264" s="181"/>
      <c r="U264" s="181"/>
      <c r="V264" s="181"/>
      <c r="W264" s="181"/>
      <c r="X264" s="181"/>
      <c r="Y264" s="181"/>
      <c r="Z264" s="181"/>
      <c r="AA264" s="181"/>
      <c r="AB264" s="181"/>
      <c r="AC264" s="181"/>
    </row>
    <row r="265" spans="1:29" ht="15.75" customHeight="1">
      <c r="A265" s="181"/>
      <c r="B265" s="181"/>
      <c r="C265" s="182"/>
      <c r="D265" s="182"/>
      <c r="E265" s="182"/>
      <c r="F265" s="181"/>
      <c r="G265" s="182"/>
      <c r="H265" s="182"/>
      <c r="I265" s="182"/>
      <c r="J265" s="182"/>
      <c r="K265" s="182"/>
      <c r="L265" s="182"/>
      <c r="M265" s="182"/>
      <c r="N265" s="181"/>
      <c r="O265" s="181"/>
      <c r="P265" s="181"/>
      <c r="Q265" s="181"/>
      <c r="R265" s="181"/>
      <c r="S265" s="181"/>
      <c r="T265" s="181"/>
      <c r="U265" s="181"/>
      <c r="V265" s="181"/>
      <c r="W265" s="181"/>
      <c r="X265" s="181"/>
      <c r="Y265" s="181"/>
      <c r="Z265" s="181"/>
      <c r="AA265" s="181"/>
      <c r="AB265" s="181"/>
      <c r="AC265" s="181"/>
    </row>
    <row r="266" spans="1:29" ht="15.75" customHeight="1">
      <c r="A266" s="181"/>
      <c r="B266" s="181"/>
      <c r="C266" s="182"/>
      <c r="D266" s="182"/>
      <c r="E266" s="182"/>
      <c r="F266" s="181"/>
      <c r="G266" s="182"/>
      <c r="H266" s="182"/>
      <c r="I266" s="182"/>
      <c r="J266" s="182"/>
      <c r="K266" s="182"/>
      <c r="L266" s="182"/>
      <c r="M266" s="182"/>
      <c r="N266" s="181"/>
      <c r="O266" s="181"/>
      <c r="P266" s="181"/>
      <c r="Q266" s="181"/>
      <c r="R266" s="181"/>
      <c r="S266" s="181"/>
      <c r="T266" s="181"/>
      <c r="U266" s="181"/>
      <c r="V266" s="181"/>
      <c r="W266" s="181"/>
      <c r="X266" s="181"/>
      <c r="Y266" s="181"/>
      <c r="Z266" s="181"/>
      <c r="AA266" s="181"/>
      <c r="AB266" s="181"/>
      <c r="AC266" s="181"/>
    </row>
    <row r="267" spans="1:29" ht="15.75" customHeight="1">
      <c r="A267" s="181"/>
      <c r="B267" s="181"/>
      <c r="C267" s="182"/>
      <c r="D267" s="182"/>
      <c r="E267" s="182"/>
      <c r="F267" s="181"/>
      <c r="G267" s="182"/>
      <c r="H267" s="182"/>
      <c r="I267" s="182"/>
      <c r="J267" s="182"/>
      <c r="K267" s="182"/>
      <c r="L267" s="182"/>
      <c r="M267" s="182"/>
      <c r="N267" s="181"/>
      <c r="O267" s="181"/>
      <c r="P267" s="181"/>
      <c r="Q267" s="181"/>
      <c r="R267" s="181"/>
      <c r="S267" s="181"/>
      <c r="T267" s="181"/>
      <c r="U267" s="181"/>
      <c r="V267" s="181"/>
      <c r="W267" s="181"/>
      <c r="X267" s="181"/>
      <c r="Y267" s="181"/>
      <c r="Z267" s="181"/>
      <c r="AA267" s="181"/>
      <c r="AB267" s="181"/>
      <c r="AC267" s="181"/>
    </row>
    <row r="268" spans="1:29" ht="15.75" customHeight="1">
      <c r="A268" s="181"/>
      <c r="B268" s="181"/>
      <c r="C268" s="182"/>
      <c r="D268" s="182"/>
      <c r="E268" s="182"/>
      <c r="F268" s="181"/>
      <c r="G268" s="182"/>
      <c r="H268" s="182"/>
      <c r="I268" s="182"/>
      <c r="J268" s="182"/>
      <c r="K268" s="182"/>
      <c r="L268" s="182"/>
      <c r="M268" s="182"/>
      <c r="N268" s="181"/>
      <c r="O268" s="181"/>
      <c r="P268" s="181"/>
      <c r="Q268" s="181"/>
      <c r="R268" s="181"/>
      <c r="S268" s="181"/>
      <c r="T268" s="181"/>
      <c r="U268" s="181"/>
      <c r="V268" s="181"/>
      <c r="W268" s="181"/>
      <c r="X268" s="181"/>
      <c r="Y268" s="181"/>
      <c r="Z268" s="181"/>
      <c r="AA268" s="181"/>
      <c r="AB268" s="181"/>
      <c r="AC268" s="181"/>
    </row>
    <row r="269" spans="1:29" ht="15.75" customHeight="1">
      <c r="A269" s="181"/>
      <c r="B269" s="181"/>
      <c r="C269" s="182"/>
      <c r="D269" s="182"/>
      <c r="E269" s="182"/>
      <c r="F269" s="181"/>
      <c r="G269" s="182"/>
      <c r="H269" s="182"/>
      <c r="I269" s="182"/>
      <c r="J269" s="182"/>
      <c r="K269" s="182"/>
      <c r="L269" s="182"/>
      <c r="M269" s="182"/>
      <c r="N269" s="181"/>
      <c r="O269" s="181"/>
      <c r="P269" s="181"/>
      <c r="Q269" s="181"/>
      <c r="R269" s="181"/>
      <c r="S269" s="181"/>
      <c r="T269" s="181"/>
      <c r="U269" s="181"/>
      <c r="V269" s="181"/>
      <c r="W269" s="181"/>
      <c r="X269" s="181"/>
      <c r="Y269" s="181"/>
      <c r="Z269" s="181"/>
      <c r="AA269" s="181"/>
      <c r="AB269" s="181"/>
      <c r="AC269" s="181"/>
    </row>
    <row r="270" spans="1:29" ht="15.75" customHeight="1">
      <c r="A270" s="181"/>
      <c r="B270" s="181"/>
      <c r="C270" s="182"/>
      <c r="D270" s="182"/>
      <c r="E270" s="182"/>
      <c r="F270" s="181"/>
      <c r="G270" s="182"/>
      <c r="H270" s="182"/>
      <c r="I270" s="182"/>
      <c r="J270" s="182"/>
      <c r="K270" s="182"/>
      <c r="L270" s="182"/>
      <c r="M270" s="182"/>
      <c r="N270" s="181"/>
      <c r="O270" s="181"/>
      <c r="P270" s="181"/>
      <c r="Q270" s="181"/>
      <c r="R270" s="181"/>
      <c r="S270" s="181"/>
      <c r="T270" s="181"/>
      <c r="U270" s="181"/>
      <c r="V270" s="181"/>
      <c r="W270" s="181"/>
      <c r="X270" s="181"/>
      <c r="Y270" s="181"/>
      <c r="Z270" s="181"/>
      <c r="AA270" s="181"/>
      <c r="AB270" s="181"/>
      <c r="AC270" s="181"/>
    </row>
    <row r="271" spans="1:29" ht="15.75" customHeight="1">
      <c r="A271" s="181"/>
      <c r="B271" s="181"/>
      <c r="C271" s="182"/>
      <c r="D271" s="182"/>
      <c r="E271" s="182"/>
      <c r="F271" s="181"/>
      <c r="G271" s="182"/>
      <c r="H271" s="182"/>
      <c r="I271" s="182"/>
      <c r="J271" s="182"/>
      <c r="K271" s="182"/>
      <c r="L271" s="182"/>
      <c r="M271" s="182"/>
      <c r="N271" s="181"/>
      <c r="O271" s="181"/>
      <c r="P271" s="181"/>
      <c r="Q271" s="181"/>
      <c r="R271" s="181"/>
      <c r="S271" s="181"/>
      <c r="T271" s="181"/>
      <c r="U271" s="181"/>
      <c r="V271" s="181"/>
      <c r="W271" s="181"/>
      <c r="X271" s="181"/>
      <c r="Y271" s="181"/>
      <c r="Z271" s="181"/>
      <c r="AA271" s="181"/>
      <c r="AB271" s="181"/>
      <c r="AC271" s="181"/>
    </row>
    <row r="272" spans="1:29" ht="15.75" customHeight="1">
      <c r="A272" s="181"/>
      <c r="B272" s="181"/>
      <c r="C272" s="182"/>
      <c r="D272" s="182"/>
      <c r="E272" s="182"/>
      <c r="F272" s="181"/>
      <c r="G272" s="182"/>
      <c r="H272" s="182"/>
      <c r="I272" s="182"/>
      <c r="J272" s="182"/>
      <c r="K272" s="182"/>
      <c r="L272" s="182"/>
      <c r="M272" s="182"/>
      <c r="N272" s="181"/>
      <c r="O272" s="181"/>
      <c r="P272" s="181"/>
      <c r="Q272" s="181"/>
      <c r="R272" s="181"/>
      <c r="S272" s="181"/>
      <c r="T272" s="181"/>
      <c r="U272" s="181"/>
      <c r="V272" s="181"/>
      <c r="W272" s="181"/>
      <c r="X272" s="181"/>
      <c r="Y272" s="181"/>
      <c r="Z272" s="181"/>
      <c r="AA272" s="181"/>
      <c r="AB272" s="181"/>
      <c r="AC272" s="181"/>
    </row>
    <row r="273" spans="1:29" ht="15.75" customHeight="1">
      <c r="A273" s="181"/>
      <c r="B273" s="181"/>
      <c r="C273" s="182"/>
      <c r="D273" s="182"/>
      <c r="E273" s="182"/>
      <c r="F273" s="181"/>
      <c r="G273" s="182"/>
      <c r="H273" s="182"/>
      <c r="I273" s="182"/>
      <c r="J273" s="182"/>
      <c r="K273" s="182"/>
      <c r="L273" s="182"/>
      <c r="M273" s="182"/>
      <c r="N273" s="181"/>
      <c r="O273" s="181"/>
      <c r="P273" s="181"/>
      <c r="Q273" s="181"/>
      <c r="R273" s="181"/>
      <c r="S273" s="181"/>
      <c r="T273" s="181"/>
      <c r="U273" s="181"/>
      <c r="V273" s="181"/>
      <c r="W273" s="181"/>
      <c r="X273" s="181"/>
      <c r="Y273" s="181"/>
      <c r="Z273" s="181"/>
      <c r="AA273" s="181"/>
      <c r="AB273" s="181"/>
      <c r="AC273" s="181"/>
    </row>
    <row r="274" spans="1:29" ht="15.75" customHeight="1">
      <c r="A274" s="181"/>
      <c r="B274" s="181"/>
      <c r="C274" s="182"/>
      <c r="D274" s="182"/>
      <c r="E274" s="182"/>
      <c r="F274" s="181"/>
      <c r="G274" s="182"/>
      <c r="H274" s="182"/>
      <c r="I274" s="182"/>
      <c r="J274" s="182"/>
      <c r="K274" s="182"/>
      <c r="L274" s="182"/>
      <c r="M274" s="182"/>
      <c r="N274" s="181"/>
      <c r="O274" s="181"/>
      <c r="P274" s="181"/>
      <c r="Q274" s="181"/>
      <c r="R274" s="181"/>
      <c r="S274" s="181"/>
      <c r="T274" s="181"/>
      <c r="U274" s="181"/>
      <c r="V274" s="181"/>
      <c r="W274" s="181"/>
      <c r="X274" s="181"/>
      <c r="Y274" s="181"/>
      <c r="Z274" s="181"/>
      <c r="AA274" s="181"/>
      <c r="AB274" s="181"/>
      <c r="AC274" s="181"/>
    </row>
    <row r="275" spans="1:29" ht="15.75" customHeight="1">
      <c r="A275" s="181"/>
      <c r="B275" s="181"/>
      <c r="C275" s="182"/>
      <c r="D275" s="182"/>
      <c r="E275" s="182"/>
      <c r="F275" s="181"/>
      <c r="G275" s="182"/>
      <c r="H275" s="182"/>
      <c r="I275" s="182"/>
      <c r="J275" s="182"/>
      <c r="K275" s="182"/>
      <c r="L275" s="182"/>
      <c r="M275" s="182"/>
      <c r="N275" s="181"/>
      <c r="O275" s="181"/>
      <c r="P275" s="181"/>
      <c r="Q275" s="181"/>
      <c r="R275" s="181"/>
      <c r="S275" s="181"/>
      <c r="T275" s="181"/>
      <c r="U275" s="181"/>
      <c r="V275" s="181"/>
      <c r="W275" s="181"/>
      <c r="X275" s="181"/>
      <c r="Y275" s="181"/>
      <c r="Z275" s="181"/>
      <c r="AA275" s="181"/>
      <c r="AB275" s="181"/>
      <c r="AC275" s="181"/>
    </row>
    <row r="276" spans="1:29" ht="15.75" customHeight="1">
      <c r="A276" s="181"/>
      <c r="B276" s="181"/>
      <c r="C276" s="182"/>
      <c r="D276" s="182"/>
      <c r="E276" s="182"/>
      <c r="F276" s="181"/>
      <c r="G276" s="182"/>
      <c r="H276" s="182"/>
      <c r="I276" s="182"/>
      <c r="J276" s="182"/>
      <c r="K276" s="182"/>
      <c r="L276" s="182"/>
      <c r="M276" s="182"/>
      <c r="N276" s="181"/>
      <c r="O276" s="181"/>
      <c r="P276" s="181"/>
      <c r="Q276" s="181"/>
      <c r="R276" s="181"/>
      <c r="S276" s="181"/>
      <c r="T276" s="181"/>
      <c r="U276" s="181"/>
      <c r="V276" s="181"/>
      <c r="W276" s="181"/>
      <c r="X276" s="181"/>
      <c r="Y276" s="181"/>
      <c r="Z276" s="181"/>
      <c r="AA276" s="181"/>
      <c r="AB276" s="181"/>
      <c r="AC276" s="181"/>
    </row>
    <row r="277" spans="1:29" ht="15.75" customHeight="1">
      <c r="A277" s="181"/>
      <c r="B277" s="181"/>
      <c r="C277" s="182"/>
      <c r="D277" s="182"/>
      <c r="E277" s="182"/>
      <c r="F277" s="181"/>
      <c r="G277" s="182"/>
      <c r="H277" s="182"/>
      <c r="I277" s="182"/>
      <c r="J277" s="182"/>
      <c r="K277" s="182"/>
      <c r="L277" s="182"/>
      <c r="M277" s="182"/>
      <c r="N277" s="181"/>
      <c r="O277" s="181"/>
      <c r="P277" s="181"/>
      <c r="Q277" s="181"/>
      <c r="R277" s="181"/>
      <c r="S277" s="181"/>
      <c r="T277" s="181"/>
      <c r="U277" s="181"/>
      <c r="V277" s="181"/>
      <c r="W277" s="181"/>
      <c r="X277" s="181"/>
      <c r="Y277" s="181"/>
      <c r="Z277" s="181"/>
      <c r="AA277" s="181"/>
      <c r="AB277" s="181"/>
      <c r="AC277" s="181"/>
    </row>
    <row r="278" spans="1:29" ht="15.75" customHeight="1">
      <c r="A278" s="181"/>
      <c r="B278" s="181"/>
      <c r="C278" s="182"/>
      <c r="D278" s="182"/>
      <c r="E278" s="182"/>
      <c r="F278" s="181"/>
      <c r="G278" s="182"/>
      <c r="H278" s="182"/>
      <c r="I278" s="182"/>
      <c r="J278" s="182"/>
      <c r="K278" s="182"/>
      <c r="L278" s="182"/>
      <c r="M278" s="182"/>
      <c r="N278" s="181"/>
      <c r="O278" s="181"/>
      <c r="P278" s="181"/>
      <c r="Q278" s="181"/>
      <c r="R278" s="181"/>
      <c r="S278" s="181"/>
      <c r="T278" s="181"/>
      <c r="U278" s="181"/>
      <c r="V278" s="181"/>
      <c r="W278" s="181"/>
      <c r="X278" s="181"/>
      <c r="Y278" s="181"/>
      <c r="Z278" s="181"/>
      <c r="AA278" s="181"/>
      <c r="AB278" s="181"/>
      <c r="AC278" s="181"/>
    </row>
    <row r="279" spans="1:29" ht="15.75" customHeight="1">
      <c r="A279" s="181"/>
      <c r="B279" s="181"/>
      <c r="C279" s="182"/>
      <c r="D279" s="182"/>
      <c r="E279" s="182"/>
      <c r="F279" s="181"/>
      <c r="G279" s="182"/>
      <c r="H279" s="182"/>
      <c r="I279" s="182"/>
      <c r="J279" s="182"/>
      <c r="K279" s="182"/>
      <c r="L279" s="182"/>
      <c r="M279" s="182"/>
      <c r="N279" s="181"/>
      <c r="O279" s="181"/>
      <c r="P279" s="181"/>
      <c r="Q279" s="181"/>
      <c r="R279" s="181"/>
      <c r="S279" s="181"/>
      <c r="T279" s="181"/>
      <c r="U279" s="181"/>
      <c r="V279" s="181"/>
      <c r="W279" s="181"/>
      <c r="X279" s="181"/>
      <c r="Y279" s="181"/>
      <c r="Z279" s="181"/>
      <c r="AA279" s="181"/>
      <c r="AB279" s="181"/>
      <c r="AC279" s="181"/>
    </row>
    <row r="280" spans="1:29" ht="15.75" customHeight="1">
      <c r="A280" s="181"/>
      <c r="B280" s="181"/>
      <c r="C280" s="182"/>
      <c r="D280" s="182"/>
      <c r="E280" s="182"/>
      <c r="F280" s="181"/>
      <c r="G280" s="182"/>
      <c r="H280" s="182"/>
      <c r="I280" s="182"/>
      <c r="J280" s="182"/>
      <c r="K280" s="182"/>
      <c r="L280" s="182"/>
      <c r="M280" s="182"/>
      <c r="N280" s="181"/>
      <c r="O280" s="181"/>
      <c r="P280" s="181"/>
      <c r="Q280" s="181"/>
      <c r="R280" s="181"/>
      <c r="S280" s="181"/>
      <c r="T280" s="181"/>
      <c r="U280" s="181"/>
      <c r="V280" s="181"/>
      <c r="W280" s="181"/>
      <c r="X280" s="181"/>
      <c r="Y280" s="181"/>
      <c r="Z280" s="181"/>
      <c r="AA280" s="181"/>
      <c r="AB280" s="181"/>
      <c r="AC280" s="181"/>
    </row>
    <row r="281" spans="1:29" ht="15.75" customHeight="1">
      <c r="A281" s="181"/>
      <c r="B281" s="181"/>
      <c r="C281" s="182"/>
      <c r="D281" s="182"/>
      <c r="E281" s="182"/>
      <c r="F281" s="181"/>
      <c r="G281" s="182"/>
      <c r="H281" s="182"/>
      <c r="I281" s="182"/>
      <c r="J281" s="182"/>
      <c r="K281" s="182"/>
      <c r="L281" s="182"/>
      <c r="M281" s="182"/>
      <c r="N281" s="181"/>
      <c r="O281" s="181"/>
      <c r="P281" s="181"/>
      <c r="Q281" s="181"/>
      <c r="R281" s="181"/>
      <c r="S281" s="181"/>
      <c r="T281" s="181"/>
      <c r="U281" s="181"/>
      <c r="V281" s="181"/>
      <c r="W281" s="181"/>
      <c r="X281" s="181"/>
      <c r="Y281" s="181"/>
      <c r="Z281" s="181"/>
      <c r="AA281" s="181"/>
      <c r="AB281" s="181"/>
      <c r="AC281" s="181"/>
    </row>
    <row r="282" spans="1:29" ht="15.75" customHeight="1">
      <c r="A282" s="181"/>
      <c r="B282" s="181"/>
      <c r="C282" s="182"/>
      <c r="D282" s="182"/>
      <c r="E282" s="182"/>
      <c r="F282" s="181"/>
      <c r="G282" s="182"/>
      <c r="H282" s="182"/>
      <c r="I282" s="182"/>
      <c r="J282" s="182"/>
      <c r="K282" s="182"/>
      <c r="L282" s="182"/>
      <c r="M282" s="182"/>
      <c r="N282" s="181"/>
      <c r="O282" s="181"/>
      <c r="P282" s="181"/>
      <c r="Q282" s="181"/>
      <c r="R282" s="181"/>
      <c r="S282" s="181"/>
      <c r="T282" s="181"/>
      <c r="U282" s="181"/>
      <c r="V282" s="181"/>
      <c r="W282" s="181"/>
      <c r="X282" s="181"/>
      <c r="Y282" s="181"/>
      <c r="Z282" s="181"/>
      <c r="AA282" s="181"/>
      <c r="AB282" s="181"/>
      <c r="AC282" s="181"/>
    </row>
    <row r="283" spans="1:29" ht="15.75" customHeight="1">
      <c r="A283" s="181"/>
      <c r="B283" s="181"/>
      <c r="C283" s="182"/>
      <c r="D283" s="182"/>
      <c r="E283" s="182"/>
      <c r="F283" s="181"/>
      <c r="G283" s="182"/>
      <c r="H283" s="182"/>
      <c r="I283" s="182"/>
      <c r="J283" s="182"/>
      <c r="K283" s="182"/>
      <c r="L283" s="182"/>
      <c r="M283" s="182"/>
      <c r="N283" s="181"/>
      <c r="O283" s="181"/>
      <c r="P283" s="181"/>
      <c r="Q283" s="181"/>
      <c r="R283" s="181"/>
      <c r="S283" s="181"/>
      <c r="T283" s="181"/>
      <c r="U283" s="181"/>
      <c r="V283" s="181"/>
      <c r="W283" s="181"/>
      <c r="X283" s="181"/>
      <c r="Y283" s="181"/>
      <c r="Z283" s="181"/>
      <c r="AA283" s="181"/>
      <c r="AB283" s="181"/>
      <c r="AC283" s="181"/>
    </row>
    <row r="284" spans="1:29" ht="15.75" customHeight="1">
      <c r="A284" s="181"/>
      <c r="B284" s="181"/>
      <c r="C284" s="182"/>
      <c r="D284" s="182"/>
      <c r="E284" s="182"/>
      <c r="F284" s="181"/>
      <c r="G284" s="182"/>
      <c r="H284" s="182"/>
      <c r="I284" s="182"/>
      <c r="J284" s="182"/>
      <c r="K284" s="182"/>
      <c r="L284" s="182"/>
      <c r="M284" s="182"/>
      <c r="N284" s="181"/>
      <c r="O284" s="181"/>
      <c r="P284" s="181"/>
      <c r="Q284" s="181"/>
      <c r="R284" s="181"/>
      <c r="S284" s="181"/>
      <c r="T284" s="181"/>
      <c r="U284" s="181"/>
      <c r="V284" s="181"/>
      <c r="W284" s="181"/>
      <c r="X284" s="181"/>
      <c r="Y284" s="181"/>
      <c r="Z284" s="181"/>
      <c r="AA284" s="181"/>
      <c r="AB284" s="181"/>
      <c r="AC284" s="181"/>
    </row>
    <row r="285" spans="1:29" ht="15.75" customHeight="1">
      <c r="A285" s="181"/>
      <c r="B285" s="181"/>
      <c r="C285" s="182"/>
      <c r="D285" s="182"/>
      <c r="E285" s="182"/>
      <c r="F285" s="181"/>
      <c r="G285" s="182"/>
      <c r="H285" s="182"/>
      <c r="I285" s="182"/>
      <c r="J285" s="182"/>
      <c r="K285" s="182"/>
      <c r="L285" s="182"/>
      <c r="M285" s="182"/>
      <c r="N285" s="181"/>
      <c r="O285" s="181"/>
      <c r="P285" s="181"/>
      <c r="Q285" s="181"/>
      <c r="R285" s="181"/>
      <c r="S285" s="181"/>
      <c r="T285" s="181"/>
      <c r="U285" s="181"/>
      <c r="V285" s="181"/>
      <c r="W285" s="181"/>
      <c r="X285" s="181"/>
      <c r="Y285" s="181"/>
      <c r="Z285" s="181"/>
      <c r="AA285" s="181"/>
      <c r="AB285" s="181"/>
      <c r="AC285" s="181"/>
    </row>
    <row r="286" spans="1:29" ht="15.75" customHeight="1">
      <c r="A286" s="181"/>
      <c r="B286" s="181"/>
      <c r="C286" s="182"/>
      <c r="D286" s="182"/>
      <c r="E286" s="182"/>
      <c r="F286" s="181"/>
      <c r="G286" s="182"/>
      <c r="H286" s="182"/>
      <c r="I286" s="182"/>
      <c r="J286" s="182"/>
      <c r="K286" s="182"/>
      <c r="L286" s="182"/>
      <c r="M286" s="182"/>
      <c r="N286" s="181"/>
      <c r="O286" s="181"/>
      <c r="P286" s="181"/>
      <c r="Q286" s="181"/>
      <c r="R286" s="181"/>
      <c r="S286" s="181"/>
      <c r="T286" s="181"/>
      <c r="U286" s="181"/>
      <c r="V286" s="181"/>
      <c r="W286" s="181"/>
      <c r="X286" s="181"/>
      <c r="Y286" s="181"/>
      <c r="Z286" s="181"/>
      <c r="AA286" s="181"/>
      <c r="AB286" s="181"/>
      <c r="AC286" s="181"/>
    </row>
    <row r="287" spans="1:29" ht="15.75" customHeight="1">
      <c r="A287" s="181"/>
      <c r="B287" s="181"/>
      <c r="C287" s="182"/>
      <c r="D287" s="182"/>
      <c r="E287" s="182"/>
      <c r="F287" s="181"/>
      <c r="G287" s="182"/>
      <c r="H287" s="182"/>
      <c r="I287" s="182"/>
      <c r="J287" s="182"/>
      <c r="K287" s="182"/>
      <c r="L287" s="182"/>
      <c r="M287" s="182"/>
      <c r="N287" s="181"/>
      <c r="O287" s="181"/>
      <c r="P287" s="181"/>
      <c r="Q287" s="181"/>
      <c r="R287" s="181"/>
      <c r="S287" s="181"/>
      <c r="T287" s="181"/>
      <c r="U287" s="181"/>
      <c r="V287" s="181"/>
      <c r="W287" s="181"/>
      <c r="X287" s="181"/>
      <c r="Y287" s="181"/>
      <c r="Z287" s="181"/>
      <c r="AA287" s="181"/>
      <c r="AB287" s="181"/>
      <c r="AC287" s="181"/>
    </row>
    <row r="288" spans="1:29" ht="15.75" customHeight="1">
      <c r="A288" s="181"/>
      <c r="B288" s="181"/>
      <c r="C288" s="182"/>
      <c r="D288" s="182"/>
      <c r="E288" s="182"/>
      <c r="F288" s="181"/>
      <c r="G288" s="182"/>
      <c r="H288" s="182"/>
      <c r="I288" s="182"/>
      <c r="J288" s="182"/>
      <c r="K288" s="182"/>
      <c r="L288" s="182"/>
      <c r="M288" s="182"/>
      <c r="N288" s="181"/>
      <c r="O288" s="181"/>
      <c r="P288" s="181"/>
      <c r="Q288" s="181"/>
      <c r="R288" s="181"/>
      <c r="S288" s="181"/>
      <c r="T288" s="181"/>
      <c r="U288" s="181"/>
      <c r="V288" s="181"/>
      <c r="W288" s="181"/>
      <c r="X288" s="181"/>
      <c r="Y288" s="181"/>
      <c r="Z288" s="181"/>
      <c r="AA288" s="181"/>
      <c r="AB288" s="181"/>
      <c r="AC288" s="181"/>
    </row>
    <row r="289" spans="1:29" ht="15.75" customHeight="1">
      <c r="A289" s="181"/>
      <c r="B289" s="181"/>
      <c r="C289" s="182"/>
      <c r="D289" s="182"/>
      <c r="E289" s="182"/>
      <c r="F289" s="181"/>
      <c r="G289" s="182"/>
      <c r="H289" s="182"/>
      <c r="I289" s="182"/>
      <c r="J289" s="182"/>
      <c r="K289" s="182"/>
      <c r="L289" s="182"/>
      <c r="M289" s="182"/>
      <c r="N289" s="181"/>
      <c r="O289" s="181"/>
      <c r="P289" s="181"/>
      <c r="Q289" s="181"/>
      <c r="R289" s="181"/>
      <c r="S289" s="181"/>
      <c r="T289" s="181"/>
      <c r="U289" s="181"/>
      <c r="V289" s="181"/>
      <c r="W289" s="181"/>
      <c r="X289" s="181"/>
      <c r="Y289" s="181"/>
      <c r="Z289" s="181"/>
      <c r="AA289" s="181"/>
      <c r="AB289" s="181"/>
      <c r="AC289" s="181"/>
    </row>
    <row r="290" spans="1:29" ht="15.75" customHeight="1">
      <c r="A290" s="181"/>
      <c r="B290" s="181"/>
      <c r="C290" s="182"/>
      <c r="D290" s="182"/>
      <c r="E290" s="182"/>
      <c r="F290" s="181"/>
      <c r="G290" s="182"/>
      <c r="H290" s="182"/>
      <c r="I290" s="182"/>
      <c r="J290" s="182"/>
      <c r="K290" s="182"/>
      <c r="L290" s="182"/>
      <c r="M290" s="182"/>
      <c r="N290" s="181"/>
      <c r="O290" s="181"/>
      <c r="P290" s="181"/>
      <c r="Q290" s="181"/>
      <c r="R290" s="181"/>
      <c r="S290" s="181"/>
      <c r="T290" s="181"/>
      <c r="U290" s="181"/>
      <c r="V290" s="181"/>
      <c r="W290" s="181"/>
      <c r="X290" s="181"/>
      <c r="Y290" s="181"/>
      <c r="Z290" s="181"/>
      <c r="AA290" s="181"/>
      <c r="AB290" s="181"/>
      <c r="AC290" s="181"/>
    </row>
    <row r="291" spans="1:29" ht="15.75" customHeight="1">
      <c r="A291" s="181"/>
      <c r="B291" s="181"/>
      <c r="C291" s="182"/>
      <c r="D291" s="182"/>
      <c r="E291" s="182"/>
      <c r="F291" s="181"/>
      <c r="G291" s="182"/>
      <c r="H291" s="182"/>
      <c r="I291" s="182"/>
      <c r="J291" s="182"/>
      <c r="K291" s="182"/>
      <c r="L291" s="182"/>
      <c r="M291" s="182"/>
      <c r="N291" s="181"/>
      <c r="O291" s="181"/>
      <c r="P291" s="181"/>
      <c r="Q291" s="181"/>
      <c r="R291" s="181"/>
      <c r="S291" s="181"/>
      <c r="T291" s="181"/>
      <c r="U291" s="181"/>
      <c r="V291" s="181"/>
      <c r="W291" s="181"/>
      <c r="X291" s="181"/>
      <c r="Y291" s="181"/>
      <c r="Z291" s="181"/>
      <c r="AA291" s="181"/>
      <c r="AB291" s="181"/>
      <c r="AC291" s="181"/>
    </row>
    <row r="292" spans="1:29" ht="15.75" customHeight="1">
      <c r="A292" s="181"/>
      <c r="B292" s="181"/>
      <c r="C292" s="182"/>
      <c r="D292" s="182"/>
      <c r="E292" s="182"/>
      <c r="F292" s="181"/>
      <c r="G292" s="182"/>
      <c r="H292" s="182"/>
      <c r="I292" s="182"/>
      <c r="J292" s="182"/>
      <c r="K292" s="182"/>
      <c r="L292" s="182"/>
      <c r="M292" s="182"/>
      <c r="N292" s="181"/>
      <c r="O292" s="181"/>
      <c r="P292" s="181"/>
      <c r="Q292" s="181"/>
      <c r="R292" s="181"/>
      <c r="S292" s="181"/>
      <c r="T292" s="181"/>
      <c r="U292" s="181"/>
      <c r="V292" s="181"/>
      <c r="W292" s="181"/>
      <c r="X292" s="181"/>
      <c r="Y292" s="181"/>
      <c r="Z292" s="181"/>
      <c r="AA292" s="181"/>
      <c r="AB292" s="181"/>
      <c r="AC292" s="181"/>
    </row>
    <row r="293" spans="1:29" ht="15.75" customHeight="1">
      <c r="A293" s="181"/>
      <c r="B293" s="181"/>
      <c r="C293" s="182"/>
      <c r="D293" s="182"/>
      <c r="E293" s="182"/>
      <c r="F293" s="181"/>
      <c r="G293" s="182"/>
      <c r="H293" s="182"/>
      <c r="I293" s="182"/>
      <c r="J293" s="182"/>
      <c r="K293" s="182"/>
      <c r="L293" s="182"/>
      <c r="M293" s="182"/>
      <c r="N293" s="181"/>
      <c r="O293" s="181"/>
      <c r="P293" s="181"/>
      <c r="Q293" s="181"/>
      <c r="R293" s="181"/>
      <c r="S293" s="181"/>
      <c r="T293" s="181"/>
      <c r="U293" s="181"/>
      <c r="V293" s="181"/>
      <c r="W293" s="181"/>
      <c r="X293" s="181"/>
      <c r="Y293" s="181"/>
      <c r="Z293" s="181"/>
      <c r="AA293" s="181"/>
      <c r="AB293" s="181"/>
      <c r="AC293" s="181"/>
    </row>
    <row r="294" spans="1:29" ht="15.75" customHeight="1">
      <c r="A294" s="181"/>
      <c r="B294" s="181"/>
      <c r="C294" s="182"/>
      <c r="D294" s="182"/>
      <c r="E294" s="182"/>
      <c r="F294" s="181"/>
      <c r="G294" s="182"/>
      <c r="H294" s="182"/>
      <c r="I294" s="182"/>
      <c r="J294" s="182"/>
      <c r="K294" s="182"/>
      <c r="L294" s="182"/>
      <c r="M294" s="182"/>
      <c r="N294" s="181"/>
      <c r="O294" s="181"/>
      <c r="P294" s="181"/>
      <c r="Q294" s="181"/>
      <c r="R294" s="181"/>
      <c r="S294" s="181"/>
      <c r="T294" s="181"/>
      <c r="U294" s="181"/>
      <c r="V294" s="181"/>
      <c r="W294" s="181"/>
      <c r="X294" s="181"/>
      <c r="Y294" s="181"/>
      <c r="Z294" s="181"/>
      <c r="AA294" s="181"/>
      <c r="AB294" s="181"/>
      <c r="AC294" s="181"/>
    </row>
    <row r="295" spans="1:29" ht="15.75" customHeight="1">
      <c r="A295" s="181"/>
      <c r="B295" s="181"/>
      <c r="C295" s="182"/>
      <c r="D295" s="182"/>
      <c r="E295" s="182"/>
      <c r="F295" s="181"/>
      <c r="G295" s="182"/>
      <c r="H295" s="182"/>
      <c r="I295" s="182"/>
      <c r="J295" s="182"/>
      <c r="K295" s="182"/>
      <c r="L295" s="182"/>
      <c r="M295" s="182"/>
      <c r="N295" s="181"/>
      <c r="O295" s="181"/>
      <c r="P295" s="181"/>
      <c r="Q295" s="181"/>
      <c r="R295" s="181"/>
      <c r="S295" s="181"/>
      <c r="T295" s="181"/>
      <c r="U295" s="181"/>
      <c r="V295" s="181"/>
      <c r="W295" s="181"/>
      <c r="X295" s="181"/>
      <c r="Y295" s="181"/>
      <c r="Z295" s="181"/>
      <c r="AA295" s="181"/>
      <c r="AB295" s="181"/>
      <c r="AC295" s="181"/>
    </row>
    <row r="296" spans="1:29" ht="15.75" customHeight="1">
      <c r="A296" s="181"/>
      <c r="B296" s="181"/>
      <c r="C296" s="182"/>
      <c r="D296" s="182"/>
      <c r="E296" s="182"/>
      <c r="F296" s="181"/>
      <c r="G296" s="182"/>
      <c r="H296" s="182"/>
      <c r="I296" s="182"/>
      <c r="J296" s="182"/>
      <c r="K296" s="182"/>
      <c r="L296" s="182"/>
      <c r="M296" s="182"/>
      <c r="N296" s="181"/>
      <c r="O296" s="181"/>
      <c r="P296" s="181"/>
      <c r="Q296" s="181"/>
      <c r="R296" s="181"/>
      <c r="S296" s="181"/>
      <c r="T296" s="181"/>
      <c r="U296" s="181"/>
      <c r="V296" s="181"/>
      <c r="W296" s="181"/>
      <c r="X296" s="181"/>
      <c r="Y296" s="181"/>
      <c r="Z296" s="181"/>
      <c r="AA296" s="181"/>
      <c r="AB296" s="181"/>
      <c r="AC296" s="181"/>
    </row>
    <row r="297" spans="1:29" ht="15.75" customHeight="1">
      <c r="A297" s="181"/>
      <c r="B297" s="181"/>
      <c r="C297" s="182"/>
      <c r="D297" s="182"/>
      <c r="E297" s="182"/>
      <c r="F297" s="181"/>
      <c r="G297" s="182"/>
      <c r="H297" s="182"/>
      <c r="I297" s="182"/>
      <c r="J297" s="182"/>
      <c r="K297" s="182"/>
      <c r="L297" s="182"/>
      <c r="M297" s="182"/>
      <c r="N297" s="181"/>
      <c r="O297" s="181"/>
      <c r="P297" s="181"/>
      <c r="Q297" s="181"/>
      <c r="R297" s="181"/>
      <c r="S297" s="181"/>
      <c r="T297" s="181"/>
      <c r="U297" s="181"/>
      <c r="V297" s="181"/>
      <c r="W297" s="181"/>
      <c r="X297" s="181"/>
      <c r="Y297" s="181"/>
      <c r="Z297" s="181"/>
      <c r="AA297" s="181"/>
      <c r="AB297" s="181"/>
      <c r="AC297" s="181"/>
    </row>
    <row r="298" spans="1:29" ht="15.75" customHeight="1">
      <c r="A298" s="181"/>
      <c r="B298" s="181"/>
      <c r="C298" s="182"/>
      <c r="D298" s="182"/>
      <c r="E298" s="182"/>
      <c r="F298" s="181"/>
      <c r="G298" s="182"/>
      <c r="H298" s="182"/>
      <c r="I298" s="182"/>
      <c r="J298" s="182"/>
      <c r="K298" s="182"/>
      <c r="L298" s="182"/>
      <c r="M298" s="182"/>
      <c r="N298" s="181"/>
      <c r="O298" s="181"/>
      <c r="P298" s="181"/>
      <c r="Q298" s="181"/>
      <c r="R298" s="181"/>
      <c r="S298" s="181"/>
      <c r="T298" s="181"/>
      <c r="U298" s="181"/>
      <c r="V298" s="181"/>
      <c r="W298" s="181"/>
      <c r="X298" s="181"/>
      <c r="Y298" s="181"/>
      <c r="Z298" s="181"/>
      <c r="AA298" s="181"/>
      <c r="AB298" s="181"/>
      <c r="AC298" s="181"/>
    </row>
    <row r="299" spans="1:29" ht="15.75" customHeight="1">
      <c r="A299" s="181"/>
      <c r="B299" s="181"/>
      <c r="C299" s="182"/>
      <c r="D299" s="182"/>
      <c r="E299" s="182"/>
      <c r="F299" s="181"/>
      <c r="G299" s="182"/>
      <c r="H299" s="182"/>
      <c r="I299" s="182"/>
      <c r="J299" s="182"/>
      <c r="K299" s="182"/>
      <c r="L299" s="182"/>
      <c r="M299" s="182"/>
      <c r="N299" s="181"/>
      <c r="O299" s="181"/>
      <c r="P299" s="181"/>
      <c r="Q299" s="181"/>
      <c r="R299" s="181"/>
      <c r="S299" s="181"/>
      <c r="T299" s="181"/>
      <c r="U299" s="181"/>
      <c r="V299" s="181"/>
      <c r="W299" s="181"/>
      <c r="X299" s="181"/>
      <c r="Y299" s="181"/>
      <c r="Z299" s="181"/>
      <c r="AA299" s="181"/>
      <c r="AB299" s="181"/>
      <c r="AC299" s="181"/>
    </row>
    <row r="300" spans="1:29" ht="15.75" customHeight="1">
      <c r="A300" s="181"/>
      <c r="B300" s="181"/>
      <c r="C300" s="182"/>
      <c r="D300" s="182"/>
      <c r="E300" s="182"/>
      <c r="F300" s="181"/>
      <c r="G300" s="182"/>
      <c r="H300" s="182"/>
      <c r="I300" s="182"/>
      <c r="J300" s="182"/>
      <c r="K300" s="182"/>
      <c r="L300" s="182"/>
      <c r="M300" s="182"/>
      <c r="N300" s="181"/>
      <c r="O300" s="181"/>
      <c r="P300" s="181"/>
      <c r="Q300" s="181"/>
      <c r="R300" s="181"/>
      <c r="S300" s="181"/>
      <c r="T300" s="181"/>
      <c r="U300" s="181"/>
      <c r="V300" s="181"/>
      <c r="W300" s="181"/>
      <c r="X300" s="181"/>
      <c r="Y300" s="181"/>
      <c r="Z300" s="181"/>
      <c r="AA300" s="181"/>
      <c r="AB300" s="181"/>
      <c r="AC300" s="181"/>
    </row>
    <row r="301" spans="1:29" ht="15.75" customHeight="1">
      <c r="A301" s="181"/>
      <c r="B301" s="181"/>
      <c r="C301" s="182"/>
      <c r="D301" s="182"/>
      <c r="E301" s="182"/>
      <c r="F301" s="181"/>
      <c r="G301" s="182"/>
      <c r="H301" s="182"/>
      <c r="I301" s="182"/>
      <c r="J301" s="182"/>
      <c r="K301" s="182"/>
      <c r="L301" s="182"/>
      <c r="M301" s="182"/>
      <c r="N301" s="181"/>
      <c r="O301" s="181"/>
      <c r="P301" s="181"/>
      <c r="Q301" s="181"/>
      <c r="R301" s="181"/>
      <c r="S301" s="181"/>
      <c r="T301" s="181"/>
      <c r="U301" s="181"/>
      <c r="V301" s="181"/>
      <c r="W301" s="181"/>
      <c r="X301" s="181"/>
      <c r="Y301" s="181"/>
      <c r="Z301" s="181"/>
      <c r="AA301" s="181"/>
      <c r="AB301" s="181"/>
      <c r="AC301" s="181"/>
    </row>
    <row r="302" spans="1:29" ht="15.75" customHeight="1">
      <c r="A302" s="181"/>
      <c r="B302" s="181"/>
      <c r="C302" s="182"/>
      <c r="D302" s="182"/>
      <c r="E302" s="182"/>
      <c r="F302" s="181"/>
      <c r="G302" s="182"/>
      <c r="H302" s="182"/>
      <c r="I302" s="182"/>
      <c r="J302" s="182"/>
      <c r="K302" s="182"/>
      <c r="L302" s="182"/>
      <c r="M302" s="182"/>
      <c r="N302" s="181"/>
      <c r="O302" s="181"/>
      <c r="P302" s="181"/>
      <c r="Q302" s="181"/>
      <c r="R302" s="181"/>
      <c r="S302" s="181"/>
      <c r="T302" s="181"/>
      <c r="U302" s="181"/>
      <c r="V302" s="181"/>
      <c r="W302" s="181"/>
      <c r="X302" s="181"/>
      <c r="Y302" s="181"/>
      <c r="Z302" s="181"/>
      <c r="AA302" s="181"/>
      <c r="AB302" s="181"/>
      <c r="AC302" s="181"/>
    </row>
    <row r="303" spans="1:29" ht="15.75" customHeight="1">
      <c r="A303" s="181"/>
      <c r="B303" s="181"/>
      <c r="C303" s="182"/>
      <c r="D303" s="182"/>
      <c r="E303" s="182"/>
      <c r="F303" s="181"/>
      <c r="G303" s="182"/>
      <c r="H303" s="182"/>
      <c r="I303" s="182"/>
      <c r="J303" s="182"/>
      <c r="K303" s="182"/>
      <c r="L303" s="182"/>
      <c r="M303" s="182"/>
      <c r="N303" s="181"/>
      <c r="O303" s="181"/>
      <c r="P303" s="181"/>
      <c r="Q303" s="181"/>
      <c r="R303" s="181"/>
      <c r="S303" s="181"/>
      <c r="T303" s="181"/>
      <c r="U303" s="181"/>
      <c r="V303" s="181"/>
      <c r="W303" s="181"/>
      <c r="X303" s="181"/>
      <c r="Y303" s="181"/>
      <c r="Z303" s="181"/>
      <c r="AA303" s="181"/>
      <c r="AB303" s="181"/>
      <c r="AC303" s="181"/>
    </row>
    <row r="304" spans="1:29" ht="15.75" customHeight="1">
      <c r="A304" s="181"/>
      <c r="B304" s="181"/>
      <c r="C304" s="182"/>
      <c r="D304" s="182"/>
      <c r="E304" s="182"/>
      <c r="F304" s="181"/>
      <c r="G304" s="182"/>
      <c r="H304" s="182"/>
      <c r="I304" s="182"/>
      <c r="J304" s="182"/>
      <c r="K304" s="182"/>
      <c r="L304" s="182"/>
      <c r="M304" s="182"/>
      <c r="N304" s="181"/>
      <c r="O304" s="181"/>
      <c r="P304" s="181"/>
      <c r="Q304" s="181"/>
      <c r="R304" s="181"/>
      <c r="S304" s="181"/>
      <c r="T304" s="181"/>
      <c r="U304" s="181"/>
      <c r="V304" s="181"/>
      <c r="W304" s="181"/>
      <c r="X304" s="181"/>
      <c r="Y304" s="181"/>
      <c r="Z304" s="181"/>
      <c r="AA304" s="181"/>
      <c r="AB304" s="181"/>
      <c r="AC304" s="181"/>
    </row>
    <row r="305" spans="1:29" ht="15.75" customHeight="1">
      <c r="A305" s="181"/>
      <c r="B305" s="181"/>
      <c r="C305" s="182"/>
      <c r="D305" s="182"/>
      <c r="E305" s="182"/>
      <c r="F305" s="181"/>
      <c r="G305" s="182"/>
      <c r="H305" s="182"/>
      <c r="I305" s="182"/>
      <c r="J305" s="182"/>
      <c r="K305" s="182"/>
      <c r="L305" s="182"/>
      <c r="M305" s="182"/>
      <c r="N305" s="181"/>
      <c r="O305" s="181"/>
      <c r="P305" s="181"/>
      <c r="Q305" s="181"/>
      <c r="R305" s="181"/>
      <c r="S305" s="181"/>
      <c r="T305" s="181"/>
      <c r="U305" s="181"/>
      <c r="V305" s="181"/>
      <c r="W305" s="181"/>
      <c r="X305" s="181"/>
      <c r="Y305" s="181"/>
      <c r="Z305" s="181"/>
      <c r="AA305" s="181"/>
      <c r="AB305" s="181"/>
      <c r="AC305" s="181"/>
    </row>
    <row r="306" spans="1:29" ht="15.75" customHeight="1">
      <c r="A306" s="181"/>
      <c r="B306" s="181"/>
      <c r="C306" s="182"/>
      <c r="D306" s="182"/>
      <c r="E306" s="182"/>
      <c r="F306" s="181"/>
      <c r="G306" s="182"/>
      <c r="H306" s="182"/>
      <c r="I306" s="182"/>
      <c r="J306" s="182"/>
      <c r="K306" s="182"/>
      <c r="L306" s="182"/>
      <c r="M306" s="182"/>
      <c r="N306" s="181"/>
      <c r="O306" s="181"/>
      <c r="P306" s="181"/>
      <c r="Q306" s="181"/>
      <c r="R306" s="181"/>
      <c r="S306" s="181"/>
      <c r="T306" s="181"/>
      <c r="U306" s="181"/>
      <c r="V306" s="181"/>
      <c r="W306" s="181"/>
      <c r="X306" s="181"/>
      <c r="Y306" s="181"/>
      <c r="Z306" s="181"/>
      <c r="AA306" s="181"/>
      <c r="AB306" s="181"/>
      <c r="AC306" s="181"/>
    </row>
    <row r="307" spans="1:29" ht="15.75" customHeight="1">
      <c r="A307" s="181"/>
      <c r="B307" s="181"/>
      <c r="C307" s="182"/>
      <c r="D307" s="182"/>
      <c r="E307" s="182"/>
      <c r="F307" s="181"/>
      <c r="G307" s="182"/>
      <c r="H307" s="182"/>
      <c r="I307" s="182"/>
      <c r="J307" s="182"/>
      <c r="K307" s="182"/>
      <c r="L307" s="182"/>
      <c r="M307" s="182"/>
      <c r="N307" s="181"/>
      <c r="O307" s="181"/>
      <c r="P307" s="181"/>
      <c r="Q307" s="181"/>
      <c r="R307" s="181"/>
      <c r="S307" s="181"/>
      <c r="T307" s="181"/>
      <c r="U307" s="181"/>
      <c r="V307" s="181"/>
      <c r="W307" s="181"/>
      <c r="X307" s="181"/>
      <c r="Y307" s="181"/>
      <c r="Z307" s="181"/>
      <c r="AA307" s="181"/>
      <c r="AB307" s="181"/>
      <c r="AC307" s="181"/>
    </row>
    <row r="308" spans="1:29" ht="15.75" customHeight="1">
      <c r="A308" s="181"/>
      <c r="B308" s="181"/>
      <c r="C308" s="182"/>
      <c r="D308" s="182"/>
      <c r="E308" s="182"/>
      <c r="F308" s="181"/>
      <c r="G308" s="182"/>
      <c r="H308" s="182"/>
      <c r="I308" s="182"/>
      <c r="J308" s="182"/>
      <c r="K308" s="182"/>
      <c r="L308" s="182"/>
      <c r="M308" s="182"/>
      <c r="N308" s="181"/>
      <c r="O308" s="181"/>
      <c r="P308" s="181"/>
      <c r="Q308" s="181"/>
      <c r="R308" s="181"/>
      <c r="S308" s="181"/>
      <c r="T308" s="181"/>
      <c r="U308" s="181"/>
      <c r="V308" s="181"/>
      <c r="W308" s="181"/>
      <c r="X308" s="181"/>
      <c r="Y308" s="181"/>
      <c r="Z308" s="181"/>
      <c r="AA308" s="181"/>
      <c r="AB308" s="181"/>
      <c r="AC308" s="181"/>
    </row>
    <row r="309" spans="1:29" ht="15.75" customHeight="1">
      <c r="A309" s="181"/>
      <c r="B309" s="181"/>
      <c r="C309" s="182"/>
      <c r="D309" s="182"/>
      <c r="E309" s="182"/>
      <c r="F309" s="181"/>
      <c r="G309" s="182"/>
      <c r="H309" s="182"/>
      <c r="I309" s="182"/>
      <c r="J309" s="182"/>
      <c r="K309" s="182"/>
      <c r="L309" s="182"/>
      <c r="M309" s="182"/>
      <c r="N309" s="181"/>
      <c r="O309" s="181"/>
      <c r="P309" s="181"/>
      <c r="Q309" s="181"/>
      <c r="R309" s="181"/>
      <c r="S309" s="181"/>
      <c r="T309" s="181"/>
      <c r="U309" s="181"/>
      <c r="V309" s="181"/>
      <c r="W309" s="181"/>
      <c r="X309" s="181"/>
      <c r="Y309" s="181"/>
      <c r="Z309" s="181"/>
      <c r="AA309" s="181"/>
      <c r="AB309" s="181"/>
      <c r="AC309" s="181"/>
    </row>
    <row r="310" spans="1:29" ht="15.75" customHeight="1">
      <c r="A310" s="181"/>
      <c r="B310" s="181"/>
      <c r="C310" s="182"/>
      <c r="D310" s="182"/>
      <c r="E310" s="182"/>
      <c r="F310" s="181"/>
      <c r="G310" s="182"/>
      <c r="H310" s="182"/>
      <c r="I310" s="182"/>
      <c r="J310" s="182"/>
      <c r="K310" s="182"/>
      <c r="L310" s="182"/>
      <c r="M310" s="182"/>
      <c r="N310" s="181"/>
      <c r="O310" s="181"/>
      <c r="P310" s="181"/>
      <c r="Q310" s="181"/>
      <c r="R310" s="181"/>
      <c r="S310" s="181"/>
      <c r="T310" s="181"/>
      <c r="U310" s="181"/>
      <c r="V310" s="181"/>
      <c r="W310" s="181"/>
      <c r="X310" s="181"/>
      <c r="Y310" s="181"/>
      <c r="Z310" s="181"/>
      <c r="AA310" s="181"/>
      <c r="AB310" s="181"/>
      <c r="AC310" s="181"/>
    </row>
    <row r="311" spans="1:29" ht="15.75" customHeight="1">
      <c r="A311" s="181"/>
      <c r="B311" s="181"/>
      <c r="C311" s="182"/>
      <c r="D311" s="182"/>
      <c r="E311" s="182"/>
      <c r="F311" s="181"/>
      <c r="G311" s="182"/>
      <c r="H311" s="182"/>
      <c r="I311" s="182"/>
      <c r="J311" s="182"/>
      <c r="K311" s="182"/>
      <c r="L311" s="182"/>
      <c r="M311" s="182"/>
      <c r="N311" s="181"/>
      <c r="O311" s="181"/>
      <c r="P311" s="181"/>
      <c r="Q311" s="181"/>
      <c r="R311" s="181"/>
      <c r="S311" s="181"/>
      <c r="T311" s="181"/>
      <c r="U311" s="181"/>
      <c r="V311" s="181"/>
      <c r="W311" s="181"/>
      <c r="X311" s="181"/>
      <c r="Y311" s="181"/>
      <c r="Z311" s="181"/>
      <c r="AA311" s="181"/>
      <c r="AB311" s="181"/>
      <c r="AC311" s="181"/>
    </row>
    <row r="312" spans="1:29" ht="15.75" customHeight="1">
      <c r="A312" s="181"/>
      <c r="B312" s="181"/>
      <c r="C312" s="182"/>
      <c r="D312" s="182"/>
      <c r="E312" s="182"/>
      <c r="F312" s="181"/>
      <c r="G312" s="182"/>
      <c r="H312" s="182"/>
      <c r="I312" s="182"/>
      <c r="J312" s="182"/>
      <c r="K312" s="182"/>
      <c r="L312" s="182"/>
      <c r="M312" s="182"/>
      <c r="N312" s="181"/>
      <c r="O312" s="181"/>
      <c r="P312" s="181"/>
      <c r="Q312" s="181"/>
      <c r="R312" s="181"/>
      <c r="S312" s="181"/>
      <c r="T312" s="181"/>
      <c r="U312" s="181"/>
      <c r="V312" s="181"/>
      <c r="W312" s="181"/>
      <c r="X312" s="181"/>
      <c r="Y312" s="181"/>
      <c r="Z312" s="181"/>
      <c r="AA312" s="181"/>
      <c r="AB312" s="181"/>
      <c r="AC312" s="181"/>
    </row>
    <row r="313" spans="1:29" ht="15.75" customHeight="1">
      <c r="A313" s="181"/>
      <c r="B313" s="181"/>
      <c r="C313" s="182"/>
      <c r="D313" s="182"/>
      <c r="E313" s="182"/>
      <c r="F313" s="181"/>
      <c r="G313" s="182"/>
      <c r="H313" s="182"/>
      <c r="I313" s="182"/>
      <c r="J313" s="182"/>
      <c r="K313" s="182"/>
      <c r="L313" s="182"/>
      <c r="M313" s="182"/>
      <c r="N313" s="181"/>
      <c r="O313" s="181"/>
      <c r="P313" s="181"/>
      <c r="Q313" s="181"/>
      <c r="R313" s="181"/>
      <c r="S313" s="181"/>
      <c r="T313" s="181"/>
      <c r="U313" s="181"/>
      <c r="V313" s="181"/>
      <c r="W313" s="181"/>
      <c r="X313" s="181"/>
      <c r="Y313" s="181"/>
      <c r="Z313" s="181"/>
      <c r="AA313" s="181"/>
      <c r="AB313" s="181"/>
      <c r="AC313" s="181"/>
    </row>
    <row r="314" spans="1:29" ht="15.75" customHeight="1">
      <c r="A314" s="181"/>
      <c r="B314" s="181"/>
      <c r="C314" s="182"/>
      <c r="D314" s="182"/>
      <c r="E314" s="182"/>
      <c r="F314" s="181"/>
      <c r="G314" s="182"/>
      <c r="H314" s="182"/>
      <c r="I314" s="182"/>
      <c r="J314" s="182"/>
      <c r="K314" s="182"/>
      <c r="L314" s="182"/>
      <c r="M314" s="182"/>
      <c r="N314" s="181"/>
      <c r="O314" s="181"/>
      <c r="P314" s="181"/>
      <c r="Q314" s="181"/>
      <c r="R314" s="181"/>
      <c r="S314" s="181"/>
      <c r="T314" s="181"/>
      <c r="U314" s="181"/>
      <c r="V314" s="181"/>
      <c r="W314" s="181"/>
      <c r="X314" s="181"/>
      <c r="Y314" s="181"/>
      <c r="Z314" s="181"/>
      <c r="AA314" s="181"/>
      <c r="AB314" s="181"/>
      <c r="AC314" s="181"/>
    </row>
    <row r="315" spans="1:29" ht="15.75" customHeight="1">
      <c r="A315" s="181"/>
      <c r="B315" s="181"/>
      <c r="C315" s="182"/>
      <c r="D315" s="182"/>
      <c r="E315" s="182"/>
      <c r="F315" s="181"/>
      <c r="G315" s="182"/>
      <c r="H315" s="182"/>
      <c r="I315" s="182"/>
      <c r="J315" s="182"/>
      <c r="K315" s="182"/>
      <c r="L315" s="182"/>
      <c r="M315" s="182"/>
      <c r="N315" s="181"/>
      <c r="O315" s="181"/>
      <c r="P315" s="181"/>
      <c r="Q315" s="181"/>
      <c r="R315" s="181"/>
      <c r="S315" s="181"/>
      <c r="T315" s="181"/>
      <c r="U315" s="181"/>
      <c r="V315" s="181"/>
      <c r="W315" s="181"/>
      <c r="X315" s="181"/>
      <c r="Y315" s="181"/>
      <c r="Z315" s="181"/>
      <c r="AA315" s="181"/>
      <c r="AB315" s="181"/>
      <c r="AC315" s="181"/>
    </row>
    <row r="316" spans="1:29" ht="15.75" customHeight="1">
      <c r="A316" s="181"/>
      <c r="B316" s="181"/>
      <c r="C316" s="182"/>
      <c r="D316" s="182"/>
      <c r="E316" s="182"/>
      <c r="F316" s="181"/>
      <c r="G316" s="182"/>
      <c r="H316" s="182"/>
      <c r="I316" s="182"/>
      <c r="J316" s="182"/>
      <c r="K316" s="182"/>
      <c r="L316" s="182"/>
      <c r="M316" s="182"/>
      <c r="N316" s="181"/>
      <c r="O316" s="181"/>
      <c r="P316" s="181"/>
      <c r="Q316" s="181"/>
      <c r="R316" s="181"/>
      <c r="S316" s="181"/>
      <c r="T316" s="181"/>
      <c r="U316" s="181"/>
      <c r="V316" s="181"/>
      <c r="W316" s="181"/>
      <c r="X316" s="181"/>
      <c r="Y316" s="181"/>
      <c r="Z316" s="181"/>
      <c r="AA316" s="181"/>
      <c r="AB316" s="181"/>
      <c r="AC316" s="181"/>
    </row>
    <row r="317" spans="1:29" ht="15.75" customHeight="1">
      <c r="A317" s="181"/>
      <c r="B317" s="181"/>
      <c r="C317" s="182"/>
      <c r="D317" s="182"/>
      <c r="E317" s="182"/>
      <c r="F317" s="181"/>
      <c r="G317" s="182"/>
      <c r="H317" s="182"/>
      <c r="I317" s="182"/>
      <c r="J317" s="182"/>
      <c r="K317" s="182"/>
      <c r="L317" s="182"/>
      <c r="M317" s="182"/>
      <c r="N317" s="181"/>
      <c r="O317" s="181"/>
      <c r="P317" s="181"/>
      <c r="Q317" s="181"/>
      <c r="R317" s="181"/>
      <c r="S317" s="181"/>
      <c r="T317" s="181"/>
      <c r="U317" s="181"/>
      <c r="V317" s="181"/>
      <c r="W317" s="181"/>
      <c r="X317" s="181"/>
      <c r="Y317" s="181"/>
      <c r="Z317" s="181"/>
      <c r="AA317" s="181"/>
      <c r="AB317" s="181"/>
      <c r="AC317" s="181"/>
    </row>
    <row r="318" spans="1:29" ht="15.75" customHeight="1">
      <c r="A318" s="181"/>
      <c r="B318" s="181"/>
      <c r="C318" s="182"/>
      <c r="D318" s="182"/>
      <c r="E318" s="182"/>
      <c r="F318" s="181"/>
      <c r="G318" s="182"/>
      <c r="H318" s="182"/>
      <c r="I318" s="182"/>
      <c r="J318" s="182"/>
      <c r="K318" s="182"/>
      <c r="L318" s="182"/>
      <c r="M318" s="182"/>
      <c r="N318" s="181"/>
      <c r="O318" s="181"/>
      <c r="P318" s="181"/>
      <c r="Q318" s="181"/>
      <c r="R318" s="181"/>
      <c r="S318" s="181"/>
      <c r="T318" s="181"/>
      <c r="U318" s="181"/>
      <c r="V318" s="181"/>
      <c r="W318" s="181"/>
      <c r="X318" s="181"/>
      <c r="Y318" s="181"/>
      <c r="Z318" s="181"/>
      <c r="AA318" s="181"/>
      <c r="AB318" s="181"/>
      <c r="AC318" s="181"/>
    </row>
    <row r="319" spans="1:29" ht="15.75" customHeight="1">
      <c r="A319" s="181"/>
      <c r="B319" s="181"/>
      <c r="C319" s="182"/>
      <c r="D319" s="182"/>
      <c r="E319" s="182"/>
      <c r="F319" s="181"/>
      <c r="G319" s="182"/>
      <c r="H319" s="182"/>
      <c r="I319" s="182"/>
      <c r="J319" s="182"/>
      <c r="K319" s="182"/>
      <c r="L319" s="182"/>
      <c r="M319" s="182"/>
      <c r="N319" s="181"/>
      <c r="O319" s="181"/>
      <c r="P319" s="181"/>
      <c r="Q319" s="181"/>
      <c r="R319" s="181"/>
      <c r="S319" s="181"/>
      <c r="T319" s="181"/>
      <c r="U319" s="181"/>
      <c r="V319" s="181"/>
      <c r="W319" s="181"/>
      <c r="X319" s="181"/>
      <c r="Y319" s="181"/>
      <c r="Z319" s="181"/>
      <c r="AA319" s="181"/>
      <c r="AB319" s="181"/>
      <c r="AC319" s="181"/>
    </row>
    <row r="320" spans="1:29" ht="15.75" customHeight="1">
      <c r="A320" s="181"/>
      <c r="B320" s="181"/>
      <c r="C320" s="182"/>
      <c r="D320" s="182"/>
      <c r="E320" s="182"/>
      <c r="F320" s="181"/>
      <c r="G320" s="182"/>
      <c r="H320" s="182"/>
      <c r="I320" s="182"/>
      <c r="J320" s="182"/>
      <c r="K320" s="182"/>
      <c r="L320" s="182"/>
      <c r="M320" s="182"/>
      <c r="N320" s="181"/>
      <c r="O320" s="181"/>
      <c r="P320" s="181"/>
      <c r="Q320" s="181"/>
      <c r="R320" s="181"/>
      <c r="S320" s="181"/>
      <c r="T320" s="181"/>
      <c r="U320" s="181"/>
      <c r="V320" s="181"/>
      <c r="W320" s="181"/>
      <c r="X320" s="181"/>
      <c r="Y320" s="181"/>
      <c r="Z320" s="181"/>
      <c r="AA320" s="181"/>
      <c r="AB320" s="181"/>
      <c r="AC320" s="181"/>
    </row>
    <row r="321" spans="1:29" ht="15.75" customHeight="1">
      <c r="A321" s="181"/>
      <c r="B321" s="181"/>
      <c r="C321" s="182"/>
      <c r="D321" s="182"/>
      <c r="E321" s="182"/>
      <c r="F321" s="181"/>
      <c r="G321" s="182"/>
      <c r="H321" s="182"/>
      <c r="I321" s="182"/>
      <c r="J321" s="182"/>
      <c r="K321" s="182"/>
      <c r="L321" s="182"/>
      <c r="M321" s="182"/>
      <c r="N321" s="181"/>
      <c r="O321" s="181"/>
      <c r="P321" s="181"/>
      <c r="Q321" s="181"/>
      <c r="R321" s="181"/>
      <c r="S321" s="181"/>
      <c r="T321" s="181"/>
      <c r="U321" s="181"/>
      <c r="V321" s="181"/>
      <c r="W321" s="181"/>
      <c r="X321" s="181"/>
      <c r="Y321" s="181"/>
      <c r="Z321" s="181"/>
      <c r="AA321" s="181"/>
      <c r="AB321" s="181"/>
      <c r="AC321" s="181"/>
    </row>
    <row r="322" spans="1:29" ht="15.75" customHeight="1">
      <c r="A322" s="181"/>
      <c r="B322" s="181"/>
      <c r="C322" s="182"/>
      <c r="D322" s="182"/>
      <c r="E322" s="182"/>
      <c r="F322" s="181"/>
      <c r="G322" s="182"/>
      <c r="H322" s="182"/>
      <c r="I322" s="182"/>
      <c r="J322" s="182"/>
      <c r="K322" s="182"/>
      <c r="L322" s="182"/>
      <c r="M322" s="182"/>
      <c r="N322" s="181"/>
      <c r="O322" s="181"/>
      <c r="P322" s="181"/>
      <c r="Q322" s="181"/>
      <c r="R322" s="181"/>
      <c r="S322" s="181"/>
      <c r="T322" s="181"/>
      <c r="U322" s="181"/>
      <c r="V322" s="181"/>
      <c r="W322" s="181"/>
      <c r="X322" s="181"/>
      <c r="Y322" s="181"/>
      <c r="Z322" s="181"/>
      <c r="AA322" s="181"/>
      <c r="AB322" s="181"/>
      <c r="AC322" s="181"/>
    </row>
    <row r="323" spans="1:29" ht="15.75" customHeight="1">
      <c r="A323" s="181"/>
      <c r="B323" s="181"/>
      <c r="C323" s="182"/>
      <c r="D323" s="182"/>
      <c r="E323" s="182"/>
      <c r="F323" s="181"/>
      <c r="G323" s="182"/>
      <c r="H323" s="182"/>
      <c r="I323" s="182"/>
      <c r="J323" s="182"/>
      <c r="K323" s="182"/>
      <c r="L323" s="182"/>
      <c r="M323" s="182"/>
      <c r="N323" s="181"/>
      <c r="O323" s="181"/>
      <c r="P323" s="181"/>
      <c r="Q323" s="181"/>
      <c r="R323" s="181"/>
      <c r="S323" s="181"/>
      <c r="T323" s="181"/>
      <c r="U323" s="181"/>
      <c r="V323" s="181"/>
      <c r="W323" s="181"/>
      <c r="X323" s="181"/>
      <c r="Y323" s="181"/>
      <c r="Z323" s="181"/>
      <c r="AA323" s="181"/>
      <c r="AB323" s="181"/>
      <c r="AC323" s="181"/>
    </row>
    <row r="324" spans="1:29" ht="15.75" customHeight="1">
      <c r="A324" s="181"/>
      <c r="B324" s="181"/>
      <c r="C324" s="182"/>
      <c r="D324" s="182"/>
      <c r="E324" s="182"/>
      <c r="F324" s="181"/>
      <c r="G324" s="182"/>
      <c r="H324" s="182"/>
      <c r="I324" s="182"/>
      <c r="J324" s="182"/>
      <c r="K324" s="182"/>
      <c r="L324" s="182"/>
      <c r="M324" s="182"/>
      <c r="N324" s="181"/>
      <c r="O324" s="181"/>
      <c r="P324" s="181"/>
      <c r="Q324" s="181"/>
      <c r="R324" s="181"/>
      <c r="S324" s="181"/>
      <c r="T324" s="181"/>
      <c r="U324" s="181"/>
      <c r="V324" s="181"/>
      <c r="W324" s="181"/>
      <c r="X324" s="181"/>
      <c r="Y324" s="181"/>
      <c r="Z324" s="181"/>
      <c r="AA324" s="181"/>
      <c r="AB324" s="181"/>
      <c r="AC324" s="181"/>
    </row>
    <row r="325" spans="1:29" ht="15.75" customHeight="1">
      <c r="A325" s="181"/>
      <c r="B325" s="181"/>
      <c r="C325" s="182"/>
      <c r="D325" s="182"/>
      <c r="E325" s="182"/>
      <c r="F325" s="181"/>
      <c r="G325" s="182"/>
      <c r="H325" s="182"/>
      <c r="I325" s="182"/>
      <c r="J325" s="182"/>
      <c r="K325" s="182"/>
      <c r="L325" s="182"/>
      <c r="M325" s="182"/>
      <c r="N325" s="181"/>
      <c r="O325" s="181"/>
      <c r="P325" s="181"/>
      <c r="Q325" s="181"/>
      <c r="R325" s="181"/>
      <c r="S325" s="181"/>
      <c r="T325" s="181"/>
      <c r="U325" s="181"/>
      <c r="V325" s="181"/>
      <c r="W325" s="181"/>
      <c r="X325" s="181"/>
      <c r="Y325" s="181"/>
      <c r="Z325" s="181"/>
      <c r="AA325" s="181"/>
      <c r="AB325" s="181"/>
      <c r="AC325" s="181"/>
    </row>
    <row r="326" spans="1:29" ht="15.75" customHeight="1">
      <c r="A326" s="181"/>
      <c r="B326" s="181"/>
      <c r="C326" s="182"/>
      <c r="D326" s="182"/>
      <c r="E326" s="182"/>
      <c r="F326" s="181"/>
      <c r="G326" s="182"/>
      <c r="H326" s="182"/>
      <c r="I326" s="182"/>
      <c r="J326" s="182"/>
      <c r="K326" s="182"/>
      <c r="L326" s="182"/>
      <c r="M326" s="182"/>
      <c r="N326" s="181"/>
      <c r="O326" s="181"/>
      <c r="P326" s="181"/>
      <c r="Q326" s="181"/>
      <c r="R326" s="181"/>
      <c r="S326" s="181"/>
      <c r="T326" s="181"/>
      <c r="U326" s="181"/>
      <c r="V326" s="181"/>
      <c r="W326" s="181"/>
      <c r="X326" s="181"/>
      <c r="Y326" s="181"/>
      <c r="Z326" s="181"/>
      <c r="AA326" s="181"/>
      <c r="AB326" s="181"/>
      <c r="AC326" s="181"/>
    </row>
    <row r="327" spans="1:29" ht="15.75" customHeight="1">
      <c r="A327" s="181"/>
      <c r="B327" s="181"/>
      <c r="C327" s="182"/>
      <c r="D327" s="182"/>
      <c r="E327" s="182"/>
      <c r="F327" s="181"/>
      <c r="G327" s="182"/>
      <c r="H327" s="182"/>
      <c r="I327" s="182"/>
      <c r="J327" s="182"/>
      <c r="K327" s="182"/>
      <c r="L327" s="182"/>
      <c r="M327" s="182"/>
      <c r="N327" s="181"/>
      <c r="O327" s="181"/>
      <c r="P327" s="181"/>
      <c r="Q327" s="181"/>
      <c r="R327" s="181"/>
      <c r="S327" s="181"/>
      <c r="T327" s="181"/>
      <c r="U327" s="181"/>
      <c r="V327" s="181"/>
      <c r="W327" s="181"/>
      <c r="X327" s="181"/>
      <c r="Y327" s="181"/>
      <c r="Z327" s="181"/>
      <c r="AA327" s="181"/>
      <c r="AB327" s="181"/>
      <c r="AC327" s="181"/>
    </row>
    <row r="328" spans="1:29" ht="15.75" customHeight="1">
      <c r="A328" s="181"/>
      <c r="B328" s="181"/>
      <c r="C328" s="182"/>
      <c r="D328" s="182"/>
      <c r="E328" s="182"/>
      <c r="F328" s="181"/>
      <c r="G328" s="182"/>
      <c r="H328" s="182"/>
      <c r="I328" s="182"/>
      <c r="J328" s="182"/>
      <c r="K328" s="182"/>
      <c r="L328" s="182"/>
      <c r="M328" s="182"/>
      <c r="N328" s="181"/>
      <c r="O328" s="181"/>
      <c r="P328" s="181"/>
      <c r="Q328" s="181"/>
      <c r="R328" s="181"/>
      <c r="S328" s="181"/>
      <c r="T328" s="181"/>
      <c r="U328" s="181"/>
      <c r="V328" s="181"/>
      <c r="W328" s="181"/>
      <c r="X328" s="181"/>
      <c r="Y328" s="181"/>
      <c r="Z328" s="181"/>
      <c r="AA328" s="181"/>
      <c r="AB328" s="181"/>
      <c r="AC328" s="181"/>
    </row>
    <row r="329" spans="1:29" ht="15.75" customHeight="1">
      <c r="A329" s="181"/>
      <c r="B329" s="181"/>
      <c r="C329" s="182"/>
      <c r="D329" s="182"/>
      <c r="E329" s="182"/>
      <c r="F329" s="181"/>
      <c r="G329" s="182"/>
      <c r="H329" s="182"/>
      <c r="I329" s="182"/>
      <c r="J329" s="182"/>
      <c r="K329" s="182"/>
      <c r="L329" s="182"/>
      <c r="M329" s="182"/>
      <c r="N329" s="181"/>
      <c r="O329" s="181"/>
      <c r="P329" s="181"/>
      <c r="Q329" s="181"/>
      <c r="R329" s="181"/>
      <c r="S329" s="181"/>
      <c r="T329" s="181"/>
      <c r="U329" s="181"/>
      <c r="V329" s="181"/>
      <c r="W329" s="181"/>
      <c r="X329" s="181"/>
      <c r="Y329" s="181"/>
      <c r="Z329" s="181"/>
      <c r="AA329" s="181"/>
      <c r="AB329" s="181"/>
      <c r="AC329" s="181"/>
    </row>
    <row r="330" spans="1:29" ht="15.75" customHeight="1">
      <c r="A330" s="181"/>
      <c r="B330" s="181"/>
      <c r="C330" s="182"/>
      <c r="D330" s="182"/>
      <c r="E330" s="182"/>
      <c r="F330" s="181"/>
      <c r="G330" s="182"/>
      <c r="H330" s="182"/>
      <c r="I330" s="182"/>
      <c r="J330" s="182"/>
      <c r="K330" s="182"/>
      <c r="L330" s="182"/>
      <c r="M330" s="182"/>
      <c r="N330" s="181"/>
      <c r="O330" s="181"/>
      <c r="P330" s="181"/>
      <c r="Q330" s="181"/>
      <c r="R330" s="181"/>
      <c r="S330" s="181"/>
      <c r="T330" s="181"/>
      <c r="U330" s="181"/>
      <c r="V330" s="181"/>
      <c r="W330" s="181"/>
      <c r="X330" s="181"/>
      <c r="Y330" s="181"/>
      <c r="Z330" s="181"/>
      <c r="AA330" s="181"/>
      <c r="AB330" s="181"/>
      <c r="AC330" s="181"/>
    </row>
    <row r="331" spans="1:29" ht="15.75" customHeight="1">
      <c r="A331" s="181"/>
      <c r="B331" s="181"/>
      <c r="C331" s="182"/>
      <c r="D331" s="182"/>
      <c r="E331" s="182"/>
      <c r="F331" s="181"/>
      <c r="G331" s="182"/>
      <c r="H331" s="182"/>
      <c r="I331" s="182"/>
      <c r="J331" s="182"/>
      <c r="K331" s="182"/>
      <c r="L331" s="182"/>
      <c r="M331" s="182"/>
      <c r="N331" s="181"/>
      <c r="O331" s="181"/>
      <c r="P331" s="181"/>
      <c r="Q331" s="181"/>
      <c r="R331" s="181"/>
      <c r="S331" s="181"/>
      <c r="T331" s="181"/>
      <c r="U331" s="181"/>
      <c r="V331" s="181"/>
      <c r="W331" s="181"/>
      <c r="X331" s="181"/>
      <c r="Y331" s="181"/>
      <c r="Z331" s="181"/>
      <c r="AA331" s="181"/>
      <c r="AB331" s="181"/>
      <c r="AC331" s="181"/>
    </row>
    <row r="332" spans="1:29" ht="15.75" customHeight="1">
      <c r="A332" s="181"/>
      <c r="B332" s="181"/>
      <c r="C332" s="182"/>
      <c r="D332" s="182"/>
      <c r="E332" s="182"/>
      <c r="F332" s="181"/>
      <c r="G332" s="182"/>
      <c r="H332" s="182"/>
      <c r="I332" s="182"/>
      <c r="J332" s="182"/>
      <c r="K332" s="182"/>
      <c r="L332" s="182"/>
      <c r="M332" s="182"/>
      <c r="N332" s="181"/>
      <c r="O332" s="181"/>
      <c r="P332" s="181"/>
      <c r="Q332" s="181"/>
      <c r="R332" s="181"/>
      <c r="S332" s="181"/>
      <c r="T332" s="181"/>
      <c r="U332" s="181"/>
      <c r="V332" s="181"/>
      <c r="W332" s="181"/>
      <c r="X332" s="181"/>
      <c r="Y332" s="181"/>
      <c r="Z332" s="181"/>
      <c r="AA332" s="181"/>
      <c r="AB332" s="181"/>
      <c r="AC332" s="181"/>
    </row>
    <row r="333" spans="1:29" ht="15.75" customHeight="1">
      <c r="A333" s="181"/>
      <c r="B333" s="181"/>
      <c r="C333" s="182"/>
      <c r="D333" s="182"/>
      <c r="E333" s="182"/>
      <c r="F333" s="181"/>
      <c r="G333" s="182"/>
      <c r="H333" s="182"/>
      <c r="I333" s="182"/>
      <c r="J333" s="182"/>
      <c r="K333" s="182"/>
      <c r="L333" s="182"/>
      <c r="M333" s="182"/>
      <c r="N333" s="181"/>
      <c r="O333" s="181"/>
      <c r="P333" s="181"/>
      <c r="Q333" s="181"/>
      <c r="R333" s="181"/>
      <c r="S333" s="181"/>
      <c r="T333" s="181"/>
      <c r="U333" s="181"/>
      <c r="V333" s="181"/>
      <c r="W333" s="181"/>
      <c r="X333" s="181"/>
      <c r="Y333" s="181"/>
      <c r="Z333" s="181"/>
      <c r="AA333" s="181"/>
      <c r="AB333" s="181"/>
      <c r="AC333" s="181"/>
    </row>
    <row r="334" spans="1:29" ht="15.75" customHeight="1">
      <c r="A334" s="181"/>
      <c r="B334" s="181"/>
      <c r="C334" s="182"/>
      <c r="D334" s="182"/>
      <c r="E334" s="182"/>
      <c r="F334" s="181"/>
      <c r="G334" s="182"/>
      <c r="H334" s="182"/>
      <c r="I334" s="182"/>
      <c r="J334" s="182"/>
      <c r="K334" s="182"/>
      <c r="L334" s="182"/>
      <c r="M334" s="182"/>
      <c r="N334" s="181"/>
      <c r="O334" s="181"/>
      <c r="P334" s="181"/>
      <c r="Q334" s="181"/>
      <c r="R334" s="181"/>
      <c r="S334" s="181"/>
      <c r="T334" s="181"/>
      <c r="U334" s="181"/>
      <c r="V334" s="181"/>
      <c r="W334" s="181"/>
      <c r="X334" s="181"/>
      <c r="Y334" s="181"/>
      <c r="Z334" s="181"/>
      <c r="AA334" s="181"/>
      <c r="AB334" s="181"/>
      <c r="AC334" s="181"/>
    </row>
    <row r="335" spans="1:29" ht="15.75" customHeight="1">
      <c r="A335" s="181"/>
      <c r="B335" s="181"/>
      <c r="C335" s="182"/>
      <c r="D335" s="182"/>
      <c r="E335" s="182"/>
      <c r="F335" s="181"/>
      <c r="G335" s="182"/>
      <c r="H335" s="182"/>
      <c r="I335" s="182"/>
      <c r="J335" s="182"/>
      <c r="K335" s="182"/>
      <c r="L335" s="182"/>
      <c r="M335" s="182"/>
      <c r="N335" s="181"/>
      <c r="O335" s="181"/>
      <c r="P335" s="181"/>
      <c r="Q335" s="181"/>
      <c r="R335" s="181"/>
      <c r="S335" s="181"/>
      <c r="T335" s="181"/>
      <c r="U335" s="181"/>
      <c r="V335" s="181"/>
      <c r="W335" s="181"/>
      <c r="X335" s="181"/>
      <c r="Y335" s="181"/>
      <c r="Z335" s="181"/>
      <c r="AA335" s="181"/>
      <c r="AB335" s="181"/>
      <c r="AC335" s="181"/>
    </row>
    <row r="336" spans="1:29" ht="15.75" customHeight="1">
      <c r="A336" s="181"/>
      <c r="B336" s="181"/>
      <c r="C336" s="182"/>
      <c r="D336" s="182"/>
      <c r="E336" s="182"/>
      <c r="F336" s="181"/>
      <c r="G336" s="182"/>
      <c r="H336" s="182"/>
      <c r="I336" s="182"/>
      <c r="J336" s="182"/>
      <c r="K336" s="182"/>
      <c r="L336" s="182"/>
      <c r="M336" s="182"/>
      <c r="N336" s="181"/>
      <c r="O336" s="181"/>
      <c r="P336" s="181"/>
      <c r="Q336" s="181"/>
      <c r="R336" s="181"/>
      <c r="S336" s="181"/>
      <c r="T336" s="181"/>
      <c r="U336" s="181"/>
      <c r="V336" s="181"/>
      <c r="W336" s="181"/>
      <c r="X336" s="181"/>
      <c r="Y336" s="181"/>
      <c r="Z336" s="181"/>
      <c r="AA336" s="181"/>
      <c r="AB336" s="181"/>
      <c r="AC336" s="181"/>
    </row>
    <row r="337" spans="1:29" ht="15.75" customHeight="1">
      <c r="A337" s="181"/>
      <c r="B337" s="181"/>
      <c r="C337" s="182"/>
      <c r="D337" s="182"/>
      <c r="E337" s="182"/>
      <c r="F337" s="181"/>
      <c r="G337" s="182"/>
      <c r="H337" s="182"/>
      <c r="I337" s="182"/>
      <c r="J337" s="182"/>
      <c r="K337" s="182"/>
      <c r="L337" s="182"/>
      <c r="M337" s="182"/>
      <c r="N337" s="181"/>
      <c r="O337" s="181"/>
      <c r="P337" s="181"/>
      <c r="Q337" s="181"/>
      <c r="R337" s="181"/>
      <c r="S337" s="181"/>
      <c r="T337" s="181"/>
      <c r="U337" s="181"/>
      <c r="V337" s="181"/>
      <c r="W337" s="181"/>
      <c r="X337" s="181"/>
      <c r="Y337" s="181"/>
      <c r="Z337" s="181"/>
      <c r="AA337" s="181"/>
      <c r="AB337" s="181"/>
      <c r="AC337" s="181"/>
    </row>
    <row r="338" spans="1:29" ht="15.75" customHeight="1">
      <c r="A338" s="181"/>
      <c r="B338" s="181"/>
      <c r="C338" s="182"/>
      <c r="D338" s="182"/>
      <c r="E338" s="182"/>
      <c r="F338" s="181"/>
      <c r="G338" s="182"/>
      <c r="H338" s="182"/>
      <c r="I338" s="182"/>
      <c r="J338" s="182"/>
      <c r="K338" s="182"/>
      <c r="L338" s="182"/>
      <c r="M338" s="182"/>
      <c r="N338" s="181"/>
      <c r="O338" s="181"/>
      <c r="P338" s="181"/>
      <c r="Q338" s="181"/>
      <c r="R338" s="181"/>
      <c r="S338" s="181"/>
      <c r="T338" s="181"/>
      <c r="U338" s="181"/>
      <c r="V338" s="181"/>
      <c r="W338" s="181"/>
      <c r="X338" s="181"/>
      <c r="Y338" s="181"/>
      <c r="Z338" s="181"/>
      <c r="AA338" s="181"/>
      <c r="AB338" s="181"/>
      <c r="AC338" s="181"/>
    </row>
    <row r="339" spans="1:29" ht="15.75" customHeight="1">
      <c r="A339" s="181"/>
      <c r="B339" s="181"/>
      <c r="C339" s="182"/>
      <c r="D339" s="182"/>
      <c r="E339" s="182"/>
      <c r="F339" s="181"/>
      <c r="G339" s="182"/>
      <c r="H339" s="182"/>
      <c r="I339" s="182"/>
      <c r="J339" s="182"/>
      <c r="K339" s="182"/>
      <c r="L339" s="182"/>
      <c r="M339" s="182"/>
      <c r="N339" s="181"/>
      <c r="O339" s="181"/>
      <c r="P339" s="181"/>
      <c r="Q339" s="181"/>
      <c r="R339" s="181"/>
      <c r="S339" s="181"/>
      <c r="T339" s="181"/>
      <c r="U339" s="181"/>
      <c r="V339" s="181"/>
      <c r="W339" s="181"/>
      <c r="X339" s="181"/>
      <c r="Y339" s="181"/>
      <c r="Z339" s="181"/>
      <c r="AA339" s="181"/>
      <c r="AB339" s="181"/>
      <c r="AC339" s="181"/>
    </row>
    <row r="340" spans="1:29" ht="15.75" customHeight="1">
      <c r="A340" s="181"/>
      <c r="B340" s="181"/>
      <c r="C340" s="182"/>
      <c r="D340" s="182"/>
      <c r="E340" s="182"/>
      <c r="F340" s="181"/>
      <c r="G340" s="182"/>
      <c r="H340" s="182"/>
      <c r="I340" s="182"/>
      <c r="J340" s="182"/>
      <c r="K340" s="182"/>
      <c r="L340" s="182"/>
      <c r="M340" s="182"/>
      <c r="N340" s="181"/>
      <c r="O340" s="181"/>
      <c r="P340" s="181"/>
      <c r="Q340" s="181"/>
      <c r="R340" s="181"/>
      <c r="S340" s="181"/>
      <c r="T340" s="181"/>
      <c r="U340" s="181"/>
      <c r="V340" s="181"/>
      <c r="W340" s="181"/>
      <c r="X340" s="181"/>
      <c r="Y340" s="181"/>
      <c r="Z340" s="181"/>
      <c r="AA340" s="181"/>
      <c r="AB340" s="181"/>
      <c r="AC340" s="181"/>
    </row>
    <row r="341" spans="1:29" ht="15.75" customHeight="1">
      <c r="A341" s="181"/>
      <c r="B341" s="181"/>
      <c r="C341" s="182"/>
      <c r="D341" s="182"/>
      <c r="E341" s="182"/>
      <c r="F341" s="181"/>
      <c r="G341" s="182"/>
      <c r="H341" s="182"/>
      <c r="I341" s="182"/>
      <c r="J341" s="182"/>
      <c r="K341" s="182"/>
      <c r="L341" s="182"/>
      <c r="M341" s="182"/>
      <c r="N341" s="181"/>
      <c r="O341" s="181"/>
      <c r="P341" s="181"/>
      <c r="Q341" s="181"/>
      <c r="R341" s="181"/>
      <c r="S341" s="181"/>
      <c r="T341" s="181"/>
      <c r="U341" s="181"/>
      <c r="V341" s="181"/>
      <c r="W341" s="181"/>
      <c r="X341" s="181"/>
      <c r="Y341" s="181"/>
      <c r="Z341" s="181"/>
      <c r="AA341" s="181"/>
      <c r="AB341" s="181"/>
      <c r="AC341" s="181"/>
    </row>
    <row r="342" spans="1:29" ht="15.75" customHeight="1"/>
    <row r="343" spans="1:29" ht="15.75" customHeight="1"/>
    <row r="344" spans="1:29" ht="15.75" customHeight="1"/>
    <row r="345" spans="1:29" ht="15.75" customHeight="1"/>
    <row r="346" spans="1:29" ht="15.75" customHeight="1"/>
    <row r="347" spans="1:29" ht="15.75" customHeight="1"/>
    <row r="348" spans="1:29" ht="15.75" customHeight="1"/>
    <row r="349" spans="1:29" ht="15.75" customHeight="1"/>
    <row r="350" spans="1:29" ht="15.75" customHeight="1"/>
    <row r="351" spans="1:29" ht="15.75" customHeight="1"/>
    <row r="352" spans="1:29"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C1"/>
  </mergeCells>
  <phoneticPr fontId="13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topLeftCell="A3" workbookViewId="0">
      <selection activeCell="D35" sqref="D35"/>
    </sheetView>
  </sheetViews>
  <sheetFormatPr defaultColWidth="12.5703125" defaultRowHeight="15" customHeight="1"/>
  <cols>
    <col min="1" max="1" width="35.7109375" customWidth="1"/>
    <col min="2" max="2" width="27.28515625" customWidth="1"/>
    <col min="3" max="3" width="22.7109375" customWidth="1"/>
    <col min="4" max="4" width="22" customWidth="1"/>
    <col min="5" max="5" width="30" customWidth="1"/>
    <col min="6" max="6" width="26.42578125" customWidth="1"/>
    <col min="7" max="7" width="16.28515625" customWidth="1"/>
    <col min="8" max="8" width="18.42578125" customWidth="1"/>
    <col min="9" max="17" width="12.5703125" customWidth="1"/>
  </cols>
  <sheetData>
    <row r="1" spans="1:26" ht="15.75" customHeight="1">
      <c r="A1" s="805" t="e">
        <f ca="1">_xludf.concat(EventYear,_xludf.concat(" ",_xludf.concat(EventName," FRC Event")))</f>
        <v>#NAME?</v>
      </c>
      <c r="B1" s="799"/>
      <c r="C1" s="183"/>
      <c r="D1" s="184"/>
      <c r="E1" s="185"/>
      <c r="J1" s="183"/>
      <c r="K1" s="183"/>
      <c r="L1" s="183"/>
      <c r="M1" s="183"/>
      <c r="N1" s="183"/>
      <c r="O1" s="183"/>
      <c r="P1" s="183"/>
      <c r="Q1" s="94"/>
      <c r="R1" s="94"/>
      <c r="S1" s="94"/>
      <c r="T1" s="94"/>
      <c r="U1" s="94"/>
      <c r="V1" s="94"/>
      <c r="W1" s="94"/>
      <c r="X1" s="94"/>
      <c r="Y1" s="94"/>
      <c r="Z1" s="94"/>
    </row>
    <row r="2" spans="1:26" ht="15.75" customHeight="1">
      <c r="A2" s="806" t="s">
        <v>391</v>
      </c>
      <c r="B2" s="799"/>
      <c r="C2" s="183"/>
      <c r="D2" s="184"/>
      <c r="E2" s="185"/>
      <c r="J2" s="183"/>
      <c r="K2" s="183"/>
      <c r="L2" s="183"/>
      <c r="M2" s="183"/>
      <c r="N2" s="183"/>
      <c r="O2" s="183"/>
      <c r="P2" s="183"/>
      <c r="Q2" s="94"/>
      <c r="R2" s="94"/>
      <c r="S2" s="94"/>
      <c r="T2" s="94"/>
      <c r="U2" s="94"/>
      <c r="V2" s="94"/>
      <c r="W2" s="94"/>
      <c r="X2" s="94"/>
      <c r="Y2" s="94"/>
      <c r="Z2" s="94"/>
    </row>
    <row r="3" spans="1:26" ht="15.75" customHeight="1">
      <c r="A3" s="185"/>
      <c r="B3" s="145"/>
      <c r="C3" s="183"/>
      <c r="D3" s="184"/>
      <c r="E3" s="185"/>
      <c r="J3" s="183"/>
      <c r="K3" s="183"/>
      <c r="L3" s="183"/>
      <c r="M3" s="183"/>
      <c r="N3" s="183"/>
      <c r="O3" s="183"/>
      <c r="P3" s="183"/>
      <c r="Q3" s="94"/>
      <c r="R3" s="94"/>
      <c r="S3" s="94"/>
      <c r="T3" s="94"/>
      <c r="U3" s="94"/>
      <c r="V3" s="94"/>
      <c r="W3" s="94"/>
      <c r="X3" s="94"/>
      <c r="Y3" s="94"/>
      <c r="Z3" s="94"/>
    </row>
    <row r="4" spans="1:26" ht="15.75" customHeight="1">
      <c r="A4" s="186" t="s">
        <v>284</v>
      </c>
      <c r="B4" s="186" t="s">
        <v>392</v>
      </c>
      <c r="C4" s="187" t="s">
        <v>393</v>
      </c>
      <c r="D4" s="186" t="s">
        <v>394</v>
      </c>
      <c r="E4" s="187" t="s">
        <v>395</v>
      </c>
      <c r="F4" s="187" t="s">
        <v>396</v>
      </c>
      <c r="J4" s="183"/>
      <c r="K4" s="183"/>
      <c r="L4" s="183"/>
      <c r="M4" s="183"/>
      <c r="N4" s="183"/>
      <c r="O4" s="183"/>
      <c r="P4" s="183"/>
      <c r="Q4" s="94"/>
      <c r="R4" s="94"/>
      <c r="S4" s="94"/>
      <c r="T4" s="94"/>
      <c r="U4" s="94"/>
      <c r="V4" s="94"/>
      <c r="W4" s="94"/>
      <c r="X4" s="94"/>
      <c r="Y4" s="94"/>
      <c r="Z4" s="94"/>
    </row>
    <row r="5" spans="1:26" ht="15.75" customHeight="1">
      <c r="A5" s="188" t="s">
        <v>397</v>
      </c>
      <c r="B5" s="189" t="s">
        <v>398</v>
      </c>
      <c r="C5" s="188" t="s">
        <v>170</v>
      </c>
      <c r="D5" s="188"/>
      <c r="E5" s="188"/>
      <c r="F5" s="188"/>
      <c r="J5" s="183"/>
      <c r="K5" s="183"/>
      <c r="L5" s="183"/>
      <c r="M5" s="183"/>
      <c r="N5" s="183"/>
      <c r="O5" s="183"/>
      <c r="P5" s="183"/>
      <c r="Q5" s="94"/>
      <c r="R5" s="94"/>
      <c r="S5" s="94"/>
      <c r="T5" s="94"/>
      <c r="U5" s="94"/>
      <c r="V5" s="94"/>
      <c r="W5" s="94"/>
      <c r="X5" s="94"/>
      <c r="Y5" s="94"/>
      <c r="Z5" s="94"/>
    </row>
    <row r="6" spans="1:26" ht="15.75" customHeight="1">
      <c r="A6" s="188" t="s">
        <v>399</v>
      </c>
      <c r="B6" s="188"/>
      <c r="C6" s="188"/>
      <c r="D6" s="188"/>
      <c r="E6" s="188"/>
      <c r="F6" s="188"/>
      <c r="J6" s="183"/>
      <c r="K6" s="183"/>
      <c r="L6" s="183"/>
      <c r="M6" s="183"/>
      <c r="N6" s="183"/>
      <c r="O6" s="183"/>
      <c r="P6" s="183"/>
      <c r="Q6" s="94"/>
      <c r="R6" s="94"/>
      <c r="S6" s="94"/>
      <c r="T6" s="94"/>
      <c r="U6" s="94"/>
      <c r="V6" s="94"/>
      <c r="W6" s="94"/>
      <c r="X6" s="94"/>
      <c r="Y6" s="94"/>
      <c r="Z6" s="94"/>
    </row>
    <row r="7" spans="1:26" ht="14.25">
      <c r="A7" s="188" t="s">
        <v>400</v>
      </c>
      <c r="B7" s="188" t="s">
        <v>401</v>
      </c>
      <c r="C7" s="188"/>
      <c r="D7" s="190"/>
      <c r="E7" s="190"/>
      <c r="F7" s="188"/>
      <c r="J7" s="183"/>
      <c r="K7" s="183"/>
      <c r="L7" s="183"/>
      <c r="M7" s="183"/>
      <c r="N7" s="183"/>
      <c r="O7" s="183"/>
      <c r="P7" s="183"/>
      <c r="Q7" s="94"/>
      <c r="R7" s="94"/>
      <c r="S7" s="94"/>
      <c r="T7" s="94"/>
      <c r="U7" s="94"/>
      <c r="V7" s="94"/>
      <c r="W7" s="94"/>
      <c r="X7" s="94"/>
      <c r="Y7" s="94"/>
      <c r="Z7" s="94"/>
    </row>
    <row r="8" spans="1:26" ht="29.25" customHeight="1">
      <c r="A8" s="188" t="s">
        <v>402</v>
      </c>
      <c r="B8" s="188" t="s">
        <v>401</v>
      </c>
      <c r="C8" s="188"/>
      <c r="D8" s="188"/>
      <c r="E8" s="191"/>
      <c r="F8" s="188"/>
      <c r="J8" s="183"/>
      <c r="K8" s="183"/>
      <c r="L8" s="183"/>
      <c r="M8" s="183"/>
      <c r="N8" s="183"/>
      <c r="O8" s="183"/>
      <c r="P8" s="183"/>
      <c r="Q8" s="94"/>
      <c r="R8" s="94"/>
      <c r="S8" s="94"/>
      <c r="T8" s="94"/>
      <c r="U8" s="94"/>
      <c r="V8" s="94"/>
      <c r="W8" s="94"/>
      <c r="X8" s="94"/>
      <c r="Y8" s="94"/>
      <c r="Z8" s="94"/>
    </row>
    <row r="9" spans="1:26" ht="15.75" customHeight="1">
      <c r="A9" s="188" t="s">
        <v>403</v>
      </c>
      <c r="B9" s="192" t="s">
        <v>401</v>
      </c>
      <c r="C9" s="192"/>
      <c r="D9" s="193"/>
      <c r="E9" s="192"/>
      <c r="F9" s="194"/>
      <c r="J9" s="94"/>
      <c r="K9" s="94"/>
      <c r="L9" s="94"/>
      <c r="M9" s="94"/>
      <c r="N9" s="94"/>
      <c r="O9" s="94"/>
      <c r="P9" s="94"/>
      <c r="Q9" s="94"/>
      <c r="R9" s="94"/>
      <c r="S9" s="94"/>
      <c r="T9" s="94"/>
      <c r="U9" s="94"/>
      <c r="V9" s="94"/>
      <c r="W9" s="94"/>
      <c r="X9" s="94"/>
      <c r="Y9" s="94"/>
      <c r="Z9" s="94"/>
    </row>
    <row r="10" spans="1:26" ht="15.75" customHeight="1">
      <c r="A10" s="188" t="s">
        <v>404</v>
      </c>
      <c r="B10" s="188" t="s">
        <v>401</v>
      </c>
      <c r="C10" s="188"/>
      <c r="D10" s="188"/>
      <c r="E10" s="188"/>
      <c r="F10" s="188"/>
      <c r="J10" s="94"/>
      <c r="K10" s="94"/>
      <c r="L10" s="94"/>
      <c r="M10" s="94"/>
      <c r="N10" s="94"/>
      <c r="O10" s="94"/>
      <c r="P10" s="94"/>
      <c r="Q10" s="94"/>
      <c r="R10" s="94"/>
      <c r="S10" s="94"/>
      <c r="T10" s="94"/>
      <c r="U10" s="94"/>
      <c r="V10" s="94"/>
      <c r="W10" s="94"/>
      <c r="X10" s="94"/>
      <c r="Y10" s="94"/>
      <c r="Z10" s="94"/>
    </row>
    <row r="11" spans="1:26" ht="15.75" customHeight="1">
      <c r="A11" s="188" t="s">
        <v>405</v>
      </c>
      <c r="B11" s="192" t="s">
        <v>401</v>
      </c>
      <c r="C11" s="192"/>
      <c r="D11" s="188"/>
      <c r="E11" s="188"/>
      <c r="F11" s="188"/>
      <c r="J11" s="195"/>
      <c r="K11" s="195"/>
      <c r="L11" s="195"/>
      <c r="M11" s="195"/>
      <c r="N11" s="195"/>
      <c r="O11" s="195"/>
      <c r="P11" s="195"/>
      <c r="Q11" s="195"/>
      <c r="R11" s="94"/>
      <c r="S11" s="94"/>
      <c r="T11" s="94"/>
      <c r="U11" s="94"/>
      <c r="V11" s="94"/>
      <c r="W11" s="94"/>
      <c r="X11" s="94"/>
      <c r="Y11" s="94"/>
      <c r="Z11" s="94"/>
    </row>
    <row r="12" spans="1:26" ht="15.75" customHeight="1">
      <c r="A12" s="188" t="s">
        <v>406</v>
      </c>
      <c r="B12" s="192" t="s">
        <v>401</v>
      </c>
      <c r="C12" s="188"/>
      <c r="D12" s="188"/>
      <c r="E12" s="188"/>
      <c r="F12" s="188"/>
      <c r="J12" s="94"/>
      <c r="K12" s="94"/>
      <c r="L12" s="94"/>
      <c r="M12" s="94"/>
      <c r="N12" s="94"/>
      <c r="O12" s="94"/>
      <c r="P12" s="94"/>
      <c r="Q12" s="94"/>
      <c r="R12" s="94"/>
      <c r="S12" s="94"/>
      <c r="T12" s="94"/>
      <c r="U12" s="94"/>
      <c r="V12" s="94"/>
      <c r="W12" s="94"/>
      <c r="X12" s="94"/>
      <c r="Y12" s="94"/>
      <c r="Z12" s="94"/>
    </row>
    <row r="13" spans="1:26" ht="15.75" customHeight="1">
      <c r="A13" s="188" t="s">
        <v>407</v>
      </c>
      <c r="B13" s="192" t="s">
        <v>401</v>
      </c>
      <c r="C13" s="188"/>
      <c r="D13" s="188"/>
      <c r="E13" s="188"/>
      <c r="F13" s="188"/>
      <c r="J13" s="94"/>
      <c r="K13" s="94"/>
      <c r="L13" s="94"/>
      <c r="M13" s="94"/>
      <c r="N13" s="94"/>
      <c r="O13" s="94"/>
      <c r="P13" s="94"/>
      <c r="Q13" s="94"/>
      <c r="R13" s="94"/>
      <c r="S13" s="94"/>
      <c r="T13" s="94"/>
      <c r="U13" s="94"/>
      <c r="V13" s="94"/>
      <c r="W13" s="94"/>
      <c r="X13" s="94"/>
      <c r="Y13" s="94"/>
      <c r="Z13" s="94"/>
    </row>
    <row r="14" spans="1:26" ht="15.75" customHeight="1">
      <c r="A14" s="188" t="s">
        <v>408</v>
      </c>
      <c r="B14" s="192" t="s">
        <v>401</v>
      </c>
      <c r="C14" s="188"/>
      <c r="D14" s="188"/>
      <c r="E14" s="188"/>
      <c r="F14" s="188"/>
      <c r="J14" s="94"/>
      <c r="K14" s="94"/>
      <c r="L14" s="94"/>
      <c r="M14" s="94"/>
      <c r="N14" s="94"/>
      <c r="O14" s="94"/>
      <c r="P14" s="94"/>
      <c r="Q14" s="94"/>
      <c r="R14" s="94"/>
      <c r="S14" s="94"/>
      <c r="T14" s="94"/>
      <c r="U14" s="94"/>
      <c r="V14" s="94"/>
      <c r="W14" s="94"/>
      <c r="X14" s="94"/>
      <c r="Y14" s="94"/>
      <c r="Z14" s="94"/>
    </row>
    <row r="15" spans="1:26" ht="15.75" customHeight="1">
      <c r="A15" s="188" t="s">
        <v>409</v>
      </c>
      <c r="B15" s="192" t="s">
        <v>401</v>
      </c>
      <c r="C15" s="188"/>
      <c r="D15" s="188"/>
      <c r="E15" s="188"/>
      <c r="F15" s="188"/>
      <c r="J15" s="94"/>
      <c r="K15" s="94"/>
      <c r="L15" s="94"/>
      <c r="M15" s="94"/>
      <c r="N15" s="94"/>
      <c r="O15" s="94"/>
      <c r="P15" s="94"/>
      <c r="Q15" s="94"/>
      <c r="R15" s="94"/>
      <c r="S15" s="94"/>
      <c r="T15" s="94"/>
      <c r="U15" s="94"/>
      <c r="V15" s="94"/>
      <c r="W15" s="94"/>
      <c r="X15" s="94"/>
      <c r="Y15" s="94"/>
      <c r="Z15" s="94"/>
    </row>
    <row r="16" spans="1:26" ht="15.75" customHeight="1">
      <c r="A16" s="94"/>
      <c r="B16" s="94"/>
      <c r="C16" s="94"/>
      <c r="D16" s="94"/>
      <c r="E16" s="94"/>
      <c r="J16" s="94"/>
      <c r="K16" s="94"/>
      <c r="L16" s="94"/>
      <c r="M16" s="94"/>
      <c r="N16" s="94"/>
      <c r="O16" s="94"/>
      <c r="P16" s="94"/>
      <c r="Q16" s="94"/>
      <c r="R16" s="94"/>
      <c r="S16" s="94"/>
      <c r="T16" s="94"/>
      <c r="U16" s="94"/>
      <c r="V16" s="94"/>
      <c r="W16" s="94"/>
      <c r="X16" s="94"/>
      <c r="Y16" s="94"/>
      <c r="Z16" s="94"/>
    </row>
    <row r="17" spans="1:26" ht="15.75" customHeight="1">
      <c r="A17" s="806" t="s">
        <v>410</v>
      </c>
      <c r="B17" s="799"/>
      <c r="C17" s="94"/>
      <c r="D17" s="94"/>
      <c r="E17" s="94"/>
      <c r="J17" s="94"/>
      <c r="K17" s="94"/>
      <c r="L17" s="94"/>
      <c r="M17" s="94"/>
      <c r="N17" s="94"/>
      <c r="O17" s="94"/>
      <c r="P17" s="94"/>
      <c r="Q17" s="94"/>
      <c r="R17" s="94"/>
      <c r="S17" s="94"/>
      <c r="T17" s="94"/>
      <c r="U17" s="94"/>
      <c r="V17" s="94"/>
      <c r="W17" s="94"/>
      <c r="X17" s="94"/>
      <c r="Y17" s="94"/>
      <c r="Z17" s="94"/>
    </row>
    <row r="18" spans="1:26" ht="15.75" customHeight="1">
      <c r="A18" s="94"/>
      <c r="B18" s="94"/>
      <c r="C18" s="94"/>
      <c r="D18" s="94"/>
      <c r="E18" s="94"/>
      <c r="J18" s="94"/>
      <c r="K18" s="94"/>
      <c r="L18" s="94"/>
      <c r="M18" s="94"/>
      <c r="N18" s="94"/>
      <c r="O18" s="94"/>
      <c r="P18" s="94"/>
      <c r="Q18" s="94"/>
      <c r="R18" s="94"/>
      <c r="S18" s="94"/>
      <c r="T18" s="94"/>
      <c r="U18" s="94"/>
      <c r="V18" s="94"/>
      <c r="W18" s="94"/>
      <c r="X18" s="94"/>
      <c r="Y18" s="94"/>
      <c r="Z18" s="94"/>
    </row>
    <row r="19" spans="1:26" ht="15.75" customHeight="1">
      <c r="A19" s="186" t="s">
        <v>284</v>
      </c>
      <c r="B19" s="186" t="s">
        <v>411</v>
      </c>
      <c r="C19" s="187" t="s">
        <v>393</v>
      </c>
      <c r="D19" s="186" t="s">
        <v>394</v>
      </c>
      <c r="E19" s="187" t="s">
        <v>395</v>
      </c>
      <c r="F19" s="187" t="s">
        <v>396</v>
      </c>
      <c r="J19" s="183"/>
      <c r="K19" s="183"/>
      <c r="L19" s="183"/>
      <c r="M19" s="183"/>
      <c r="N19" s="183"/>
      <c r="O19" s="183"/>
      <c r="P19" s="183"/>
      <c r="Q19" s="94"/>
      <c r="R19" s="94"/>
      <c r="S19" s="94"/>
      <c r="T19" s="94"/>
      <c r="U19" s="94"/>
      <c r="V19" s="94"/>
      <c r="W19" s="94"/>
      <c r="X19" s="94"/>
      <c r="Y19" s="94"/>
      <c r="Z19" s="94"/>
    </row>
    <row r="20" spans="1:26" ht="15.75" customHeight="1">
      <c r="A20" s="188" t="s">
        <v>412</v>
      </c>
      <c r="B20" s="188" t="s">
        <v>413</v>
      </c>
      <c r="C20" s="188"/>
      <c r="D20" s="188"/>
      <c r="E20" s="188"/>
      <c r="F20" s="196"/>
      <c r="J20" s="183"/>
      <c r="K20" s="183"/>
      <c r="L20" s="183"/>
      <c r="M20" s="183"/>
      <c r="N20" s="183"/>
      <c r="O20" s="183"/>
      <c r="P20" s="183"/>
      <c r="Q20" s="94"/>
      <c r="R20" s="94"/>
      <c r="S20" s="94"/>
      <c r="T20" s="94"/>
      <c r="U20" s="94"/>
      <c r="V20" s="94"/>
      <c r="W20" s="94"/>
      <c r="X20" s="94"/>
      <c r="Y20" s="94"/>
      <c r="Z20" s="94"/>
    </row>
    <row r="21" spans="1:26" ht="15.75" customHeight="1">
      <c r="A21" s="188" t="s">
        <v>414</v>
      </c>
      <c r="B21" s="188" t="s">
        <v>415</v>
      </c>
      <c r="C21" s="188"/>
      <c r="D21" s="188"/>
      <c r="E21" s="188"/>
      <c r="F21" s="197"/>
      <c r="J21" s="183"/>
      <c r="K21" s="183"/>
      <c r="L21" s="183"/>
      <c r="M21" s="183"/>
      <c r="N21" s="183"/>
      <c r="O21" s="183"/>
      <c r="P21" s="183"/>
      <c r="Q21" s="94"/>
      <c r="R21" s="94"/>
      <c r="S21" s="94"/>
      <c r="T21" s="94"/>
      <c r="U21" s="94"/>
      <c r="V21" s="94"/>
      <c r="W21" s="94"/>
      <c r="X21" s="94"/>
      <c r="Y21" s="94"/>
      <c r="Z21" s="94"/>
    </row>
    <row r="22" spans="1:26" ht="15.75" customHeight="1">
      <c r="A22" s="188" t="s">
        <v>416</v>
      </c>
      <c r="B22" s="188" t="s">
        <v>417</v>
      </c>
      <c r="C22" s="188"/>
      <c r="D22" s="188"/>
      <c r="E22" s="188"/>
      <c r="F22" s="197"/>
      <c r="J22" s="183"/>
      <c r="K22" s="183"/>
      <c r="L22" s="183"/>
      <c r="M22" s="183"/>
      <c r="N22" s="183"/>
      <c r="O22" s="183"/>
      <c r="P22" s="183"/>
      <c r="Q22" s="94"/>
      <c r="R22" s="94"/>
      <c r="S22" s="94"/>
      <c r="T22" s="94"/>
      <c r="U22" s="94"/>
      <c r="V22" s="94"/>
      <c r="W22" s="94"/>
      <c r="X22" s="94"/>
      <c r="Y22" s="94"/>
      <c r="Z22" s="94"/>
    </row>
    <row r="23" spans="1:26" ht="15.75" customHeight="1">
      <c r="B23" s="94"/>
      <c r="C23" s="94"/>
      <c r="D23" s="94"/>
      <c r="E23" s="94"/>
      <c r="J23" s="94"/>
      <c r="K23" s="94"/>
      <c r="L23" s="94"/>
      <c r="M23" s="94"/>
      <c r="N23" s="94"/>
      <c r="O23" s="94"/>
      <c r="P23" s="94"/>
      <c r="Q23" s="94"/>
      <c r="R23" s="94"/>
      <c r="S23" s="94"/>
      <c r="T23" s="94"/>
      <c r="U23" s="94"/>
      <c r="V23" s="94"/>
      <c r="W23" s="94"/>
      <c r="X23" s="94"/>
      <c r="Y23" s="94"/>
      <c r="Z23" s="94"/>
    </row>
    <row r="24" spans="1:26" ht="15.75" customHeight="1">
      <c r="A24" s="806" t="s">
        <v>418</v>
      </c>
      <c r="B24" s="799"/>
      <c r="C24" s="94"/>
      <c r="D24" s="94"/>
      <c r="E24" s="94"/>
      <c r="J24" s="94"/>
      <c r="K24" s="94"/>
      <c r="L24" s="94"/>
      <c r="M24" s="94"/>
      <c r="N24" s="94"/>
      <c r="O24" s="94"/>
      <c r="P24" s="94"/>
      <c r="Q24" s="94"/>
      <c r="R24" s="94"/>
      <c r="S24" s="94"/>
      <c r="T24" s="94"/>
      <c r="U24" s="94"/>
      <c r="V24" s="94"/>
      <c r="W24" s="94"/>
      <c r="X24" s="94"/>
      <c r="Y24" s="94"/>
      <c r="Z24" s="94"/>
    </row>
    <row r="25" spans="1:26" ht="15.75" customHeight="1">
      <c r="A25" s="2"/>
      <c r="B25" s="2"/>
      <c r="C25" s="94"/>
      <c r="D25" s="94"/>
      <c r="E25" s="94"/>
      <c r="J25" s="94"/>
      <c r="K25" s="94"/>
      <c r="L25" s="94"/>
      <c r="M25" s="94"/>
      <c r="N25" s="94"/>
      <c r="O25" s="94"/>
      <c r="P25" s="94"/>
      <c r="Q25" s="94"/>
      <c r="R25" s="94"/>
      <c r="S25" s="94"/>
      <c r="T25" s="94"/>
      <c r="U25" s="94"/>
      <c r="V25" s="94"/>
      <c r="W25" s="94"/>
      <c r="X25" s="94"/>
      <c r="Y25" s="94"/>
      <c r="Z25" s="94"/>
    </row>
    <row r="26" spans="1:26" ht="15.75" customHeight="1">
      <c r="A26" s="12" t="s">
        <v>419</v>
      </c>
      <c r="B26" s="99" t="s">
        <v>170</v>
      </c>
      <c r="C26" s="185"/>
      <c r="D26" s="185"/>
      <c r="E26" s="94"/>
      <c r="F26" s="94"/>
      <c r="G26" s="94"/>
      <c r="H26" s="94"/>
      <c r="I26" s="94"/>
      <c r="J26" s="94"/>
      <c r="K26" s="94"/>
      <c r="L26" s="94"/>
      <c r="M26" s="94"/>
      <c r="N26" s="94"/>
      <c r="O26" s="94"/>
      <c r="P26" s="94"/>
      <c r="Q26" s="94"/>
      <c r="R26" s="94"/>
      <c r="S26" s="94"/>
      <c r="T26" s="94"/>
      <c r="U26" s="94"/>
      <c r="V26" s="94"/>
      <c r="W26" s="94"/>
      <c r="X26" s="94"/>
      <c r="Y26" s="94"/>
      <c r="Z26" s="94"/>
    </row>
    <row r="27" spans="1:26" ht="15.75" customHeight="1">
      <c r="A27" s="12" t="s">
        <v>420</v>
      </c>
      <c r="B27" s="99" t="s">
        <v>170</v>
      </c>
      <c r="C27" s="185"/>
      <c r="D27" s="185"/>
      <c r="E27" s="94"/>
      <c r="F27" s="94"/>
      <c r="G27" s="94"/>
      <c r="H27" s="94"/>
      <c r="I27" s="94"/>
      <c r="J27" s="94"/>
      <c r="K27" s="94"/>
      <c r="L27" s="94"/>
      <c r="M27" s="94"/>
      <c r="N27" s="94"/>
      <c r="O27" s="94"/>
      <c r="P27" s="94"/>
      <c r="Q27" s="94"/>
      <c r="R27" s="94"/>
      <c r="S27" s="94"/>
      <c r="T27" s="94"/>
      <c r="U27" s="94"/>
      <c r="V27" s="94"/>
      <c r="W27" s="94"/>
      <c r="X27" s="94"/>
      <c r="Y27" s="94"/>
      <c r="Z27" s="94"/>
    </row>
    <row r="28" spans="1:26" ht="15.75" customHeight="1">
      <c r="A28" s="12" t="s">
        <v>421</v>
      </c>
      <c r="B28" s="198"/>
      <c r="C28" s="185"/>
      <c r="D28" s="185"/>
      <c r="E28" s="94"/>
      <c r="F28" s="94"/>
      <c r="G28" s="94"/>
      <c r="H28" s="94"/>
      <c r="I28" s="94"/>
      <c r="J28" s="94"/>
      <c r="K28" s="94"/>
      <c r="L28" s="94"/>
      <c r="M28" s="94"/>
      <c r="N28" s="94"/>
      <c r="O28" s="94"/>
      <c r="P28" s="94"/>
      <c r="Q28" s="94"/>
      <c r="R28" s="94"/>
      <c r="S28" s="94"/>
      <c r="T28" s="94"/>
      <c r="U28" s="94"/>
      <c r="V28" s="94"/>
      <c r="W28" s="94"/>
      <c r="X28" s="94"/>
      <c r="Y28" s="94"/>
      <c r="Z28" s="94"/>
    </row>
    <row r="29" spans="1:26" ht="15.75" customHeight="1">
      <c r="A29" s="12" t="s">
        <v>422</v>
      </c>
      <c r="B29" s="198"/>
      <c r="C29" s="185"/>
      <c r="D29" s="185"/>
      <c r="E29" s="94"/>
      <c r="F29" s="94"/>
      <c r="G29" s="94"/>
      <c r="H29" s="94"/>
      <c r="I29" s="94"/>
      <c r="J29" s="94"/>
      <c r="K29" s="94"/>
      <c r="L29" s="94"/>
      <c r="M29" s="94"/>
      <c r="N29" s="94"/>
      <c r="O29" s="94"/>
      <c r="P29" s="94"/>
      <c r="Q29" s="94"/>
      <c r="R29" s="94"/>
      <c r="S29" s="94"/>
      <c r="T29" s="94"/>
      <c r="U29" s="94"/>
      <c r="V29" s="94"/>
      <c r="W29" s="94"/>
      <c r="X29" s="94"/>
      <c r="Y29" s="94"/>
      <c r="Z29" s="94"/>
    </row>
    <row r="30" spans="1:26" ht="15.75" customHeight="1">
      <c r="A30" s="12" t="s">
        <v>423</v>
      </c>
      <c r="B30" s="99"/>
      <c r="C30" s="185"/>
      <c r="D30" s="185"/>
      <c r="E30" s="94"/>
      <c r="F30" s="94"/>
      <c r="G30" s="94"/>
      <c r="H30" s="94"/>
      <c r="I30" s="94"/>
      <c r="J30" s="94"/>
      <c r="K30" s="94"/>
      <c r="L30" s="94"/>
      <c r="M30" s="94"/>
      <c r="N30" s="94"/>
      <c r="O30" s="94"/>
      <c r="P30" s="94"/>
      <c r="Q30" s="94"/>
      <c r="R30" s="94"/>
      <c r="S30" s="94"/>
      <c r="T30" s="94"/>
      <c r="U30" s="94"/>
      <c r="V30" s="94"/>
      <c r="W30" s="94"/>
      <c r="X30" s="94"/>
      <c r="Y30" s="94"/>
      <c r="Z30" s="94"/>
    </row>
    <row r="31" spans="1:26" ht="15.75" customHeight="1">
      <c r="A31" s="12" t="s">
        <v>424</v>
      </c>
      <c r="B31" s="99"/>
      <c r="C31" s="185"/>
      <c r="D31" s="185"/>
      <c r="E31" s="94"/>
      <c r="F31" s="94"/>
      <c r="G31" s="94"/>
      <c r="H31" s="94"/>
      <c r="I31" s="94"/>
      <c r="J31" s="94"/>
      <c r="K31" s="94"/>
      <c r="L31" s="94"/>
      <c r="M31" s="94"/>
      <c r="N31" s="94"/>
      <c r="O31" s="94"/>
      <c r="P31" s="94"/>
      <c r="Q31" s="94"/>
      <c r="R31" s="94"/>
      <c r="S31" s="94"/>
      <c r="T31" s="94"/>
      <c r="U31" s="94"/>
      <c r="V31" s="94"/>
      <c r="W31" s="94"/>
      <c r="X31" s="94"/>
      <c r="Y31" s="94"/>
      <c r="Z31" s="94"/>
    </row>
    <row r="32" spans="1:26" ht="15.75" customHeight="1">
      <c r="A32" s="12" t="s">
        <v>425</v>
      </c>
      <c r="B32" s="198"/>
      <c r="C32" s="185"/>
      <c r="D32" s="185"/>
      <c r="E32" s="94"/>
      <c r="F32" s="94"/>
      <c r="G32" s="94"/>
      <c r="H32" s="94"/>
      <c r="I32" s="94"/>
      <c r="J32" s="94"/>
      <c r="K32" s="94"/>
      <c r="L32" s="94"/>
      <c r="M32" s="94"/>
      <c r="N32" s="94"/>
      <c r="O32" s="94"/>
      <c r="P32" s="94"/>
      <c r="Q32" s="94"/>
      <c r="R32" s="94"/>
      <c r="S32" s="94"/>
      <c r="T32" s="94"/>
      <c r="U32" s="94"/>
      <c r="V32" s="94"/>
      <c r="W32" s="94"/>
      <c r="X32" s="94"/>
      <c r="Y32" s="94"/>
      <c r="Z32" s="94"/>
    </row>
    <row r="33" spans="1:26" ht="15.75" customHeight="1">
      <c r="A33" s="12" t="s">
        <v>426</v>
      </c>
      <c r="B33" s="99"/>
      <c r="C33" s="185"/>
      <c r="D33" s="185"/>
      <c r="E33" s="94"/>
      <c r="F33" s="94"/>
      <c r="G33" s="94"/>
      <c r="H33" s="94"/>
      <c r="I33" s="94"/>
      <c r="J33" s="94"/>
      <c r="K33" s="94"/>
      <c r="L33" s="94"/>
      <c r="M33" s="94"/>
      <c r="N33" s="94"/>
      <c r="O33" s="94"/>
      <c r="P33" s="94"/>
      <c r="Q33" s="94"/>
      <c r="R33" s="94"/>
      <c r="S33" s="94"/>
      <c r="T33" s="94"/>
      <c r="U33" s="94"/>
      <c r="V33" s="94"/>
      <c r="W33" s="94"/>
      <c r="X33" s="94"/>
      <c r="Y33" s="94"/>
      <c r="Z33" s="94"/>
    </row>
    <row r="34" spans="1:26" ht="15.75" customHeight="1">
      <c r="A34" s="12" t="s">
        <v>427</v>
      </c>
      <c r="B34" s="99"/>
      <c r="C34" s="185"/>
      <c r="D34" s="185"/>
      <c r="E34" s="94"/>
      <c r="F34" s="94"/>
      <c r="G34" s="94"/>
      <c r="H34" s="94"/>
      <c r="I34" s="94"/>
      <c r="J34" s="94"/>
      <c r="K34" s="94"/>
      <c r="L34" s="94"/>
      <c r="M34" s="94"/>
      <c r="N34" s="94"/>
      <c r="O34" s="94"/>
      <c r="P34" s="94"/>
      <c r="Q34" s="94"/>
      <c r="R34" s="94"/>
      <c r="S34" s="94"/>
      <c r="T34" s="94"/>
      <c r="U34" s="94"/>
      <c r="V34" s="94"/>
      <c r="W34" s="94"/>
      <c r="X34" s="94"/>
      <c r="Y34" s="94"/>
      <c r="Z34" s="94"/>
    </row>
    <row r="35" spans="1:26" ht="15.75" customHeight="1">
      <c r="A35" s="12" t="s">
        <v>428</v>
      </c>
      <c r="B35" s="99"/>
      <c r="C35" s="185"/>
      <c r="D35" s="185"/>
      <c r="E35" s="94"/>
      <c r="F35" s="94"/>
      <c r="G35" s="94"/>
      <c r="H35" s="94"/>
      <c r="I35" s="94"/>
      <c r="J35" s="94"/>
      <c r="K35" s="94"/>
      <c r="L35" s="94"/>
      <c r="M35" s="94"/>
      <c r="N35" s="94"/>
      <c r="O35" s="94"/>
      <c r="P35" s="94"/>
      <c r="Q35" s="94"/>
      <c r="R35" s="94"/>
      <c r="S35" s="94"/>
      <c r="T35" s="94"/>
      <c r="U35" s="94"/>
      <c r="V35" s="94"/>
      <c r="W35" s="94"/>
      <c r="X35" s="94"/>
      <c r="Y35" s="94"/>
      <c r="Z35" s="94"/>
    </row>
    <row r="36" spans="1:26" ht="15.75" customHeight="1">
      <c r="A36" s="12" t="s">
        <v>429</v>
      </c>
      <c r="B36" s="99"/>
      <c r="C36" s="185"/>
      <c r="D36" s="185"/>
      <c r="E36" s="94"/>
      <c r="F36" s="94"/>
      <c r="G36" s="94"/>
      <c r="H36" s="94"/>
      <c r="I36" s="94"/>
      <c r="J36" s="94"/>
      <c r="K36" s="94"/>
      <c r="L36" s="94"/>
      <c r="M36" s="94"/>
      <c r="N36" s="94"/>
      <c r="O36" s="94"/>
      <c r="P36" s="94"/>
      <c r="Q36" s="94"/>
      <c r="R36" s="94"/>
      <c r="S36" s="94"/>
      <c r="T36" s="94"/>
      <c r="U36" s="94"/>
      <c r="V36" s="94"/>
      <c r="W36" s="94"/>
      <c r="X36" s="94"/>
      <c r="Y36" s="94"/>
      <c r="Z36" s="94"/>
    </row>
    <row r="37" spans="1:26" ht="15.75" customHeight="1">
      <c r="A37" s="12" t="s">
        <v>430</v>
      </c>
      <c r="B37" s="99"/>
      <c r="C37" s="185"/>
      <c r="D37" s="185"/>
      <c r="E37" s="94"/>
      <c r="F37" s="94"/>
      <c r="G37" s="94"/>
      <c r="H37" s="94"/>
      <c r="I37" s="94"/>
      <c r="J37" s="94"/>
      <c r="K37" s="94"/>
      <c r="L37" s="94"/>
      <c r="M37" s="94"/>
      <c r="N37" s="94"/>
      <c r="O37" s="94"/>
      <c r="P37" s="94"/>
      <c r="Q37" s="94"/>
      <c r="R37" s="94"/>
      <c r="S37" s="94"/>
      <c r="T37" s="94"/>
      <c r="U37" s="94"/>
      <c r="V37" s="94"/>
      <c r="W37" s="94"/>
      <c r="X37" s="94"/>
      <c r="Y37" s="94"/>
      <c r="Z37" s="94"/>
    </row>
    <row r="38" spans="1:26" ht="15.75" customHeight="1">
      <c r="A38" s="199" t="s">
        <v>431</v>
      </c>
      <c r="B38" s="199"/>
      <c r="C38" s="94"/>
      <c r="D38" s="94"/>
      <c r="E38" s="94"/>
      <c r="J38" s="94"/>
      <c r="K38" s="94"/>
      <c r="L38" s="94"/>
      <c r="M38" s="94"/>
      <c r="N38" s="94"/>
      <c r="O38" s="94"/>
      <c r="P38" s="94"/>
      <c r="Q38" s="94"/>
      <c r="R38" s="94"/>
      <c r="S38" s="94"/>
      <c r="T38" s="94"/>
      <c r="U38" s="94"/>
      <c r="V38" s="94"/>
      <c r="W38" s="94"/>
      <c r="X38" s="94"/>
      <c r="Y38" s="94"/>
      <c r="Z38" s="94"/>
    </row>
    <row r="39" spans="1:26" ht="15.75" customHeight="1">
      <c r="A39" s="199" t="s">
        <v>432</v>
      </c>
      <c r="B39" s="199"/>
      <c r="C39" s="94"/>
      <c r="D39" s="94"/>
      <c r="E39" s="94"/>
      <c r="J39" s="94"/>
      <c r="K39" s="94"/>
      <c r="L39" s="94"/>
      <c r="M39" s="94"/>
      <c r="N39" s="94"/>
      <c r="O39" s="94"/>
      <c r="P39" s="94"/>
      <c r="Q39" s="94"/>
      <c r="R39" s="94"/>
      <c r="S39" s="94"/>
      <c r="T39" s="94"/>
      <c r="U39" s="94"/>
      <c r="V39" s="94"/>
      <c r="W39" s="94"/>
      <c r="X39" s="94"/>
      <c r="Y39" s="94"/>
      <c r="Z39" s="94"/>
    </row>
    <row r="40" spans="1:26" ht="15.75" customHeight="1">
      <c r="A40" s="94"/>
      <c r="B40" s="94"/>
      <c r="C40" s="185"/>
      <c r="D40" s="185"/>
      <c r="E40" s="94"/>
      <c r="F40" s="94"/>
      <c r="G40" s="94"/>
      <c r="H40" s="94"/>
      <c r="I40" s="94"/>
      <c r="J40" s="94"/>
      <c r="K40" s="94"/>
      <c r="L40" s="94"/>
      <c r="M40" s="94"/>
      <c r="N40" s="94"/>
      <c r="O40" s="94"/>
      <c r="P40" s="94"/>
      <c r="Q40" s="94"/>
      <c r="R40" s="94"/>
      <c r="S40" s="94"/>
      <c r="T40" s="94"/>
      <c r="U40" s="94"/>
      <c r="V40" s="94"/>
      <c r="W40" s="94"/>
      <c r="X40" s="94"/>
      <c r="Y40" s="94"/>
      <c r="Z40" s="94"/>
    </row>
    <row r="41" spans="1:26" ht="15.75" customHeight="1">
      <c r="A41" s="94"/>
      <c r="B41" s="94"/>
      <c r="C41" s="185"/>
      <c r="D41" s="185"/>
      <c r="E41" s="94"/>
      <c r="F41" s="94"/>
      <c r="G41" s="94"/>
      <c r="H41" s="94"/>
      <c r="I41" s="94"/>
      <c r="J41" s="94"/>
      <c r="K41" s="94"/>
      <c r="L41" s="94"/>
      <c r="M41" s="94"/>
      <c r="N41" s="94"/>
      <c r="O41" s="94"/>
      <c r="P41" s="94"/>
      <c r="Q41" s="94"/>
      <c r="R41" s="94"/>
      <c r="S41" s="94"/>
      <c r="T41" s="94"/>
      <c r="U41" s="94"/>
      <c r="V41" s="94"/>
      <c r="W41" s="94"/>
      <c r="X41" s="94"/>
      <c r="Y41" s="94"/>
      <c r="Z41" s="94"/>
    </row>
    <row r="42" spans="1:26" ht="15.75" customHeight="1">
      <c r="A42" s="94"/>
      <c r="B42" s="94"/>
      <c r="C42" s="185"/>
      <c r="D42" s="185"/>
      <c r="E42" s="94"/>
      <c r="F42" s="94"/>
      <c r="G42" s="94"/>
      <c r="H42" s="94"/>
      <c r="I42" s="94"/>
      <c r="J42" s="94"/>
      <c r="K42" s="94"/>
      <c r="L42" s="94"/>
      <c r="M42" s="94"/>
      <c r="N42" s="94"/>
      <c r="O42" s="94"/>
      <c r="P42" s="94"/>
      <c r="Q42" s="94"/>
      <c r="R42" s="94"/>
      <c r="S42" s="94"/>
      <c r="T42" s="94"/>
      <c r="U42" s="94"/>
      <c r="V42" s="94"/>
      <c r="W42" s="94"/>
      <c r="X42" s="94"/>
      <c r="Y42" s="94"/>
      <c r="Z42" s="94"/>
    </row>
    <row r="43" spans="1:26" ht="15.75" customHeight="1">
      <c r="A43" s="94"/>
      <c r="B43" s="94"/>
      <c r="C43" s="185"/>
      <c r="D43" s="185"/>
      <c r="E43" s="94"/>
      <c r="F43" s="94"/>
      <c r="G43" s="94"/>
      <c r="H43" s="94"/>
      <c r="I43" s="94"/>
      <c r="J43" s="94"/>
      <c r="K43" s="94"/>
      <c r="L43" s="94"/>
      <c r="M43" s="94"/>
      <c r="N43" s="94"/>
      <c r="O43" s="94"/>
      <c r="P43" s="94"/>
      <c r="Q43" s="94"/>
      <c r="R43" s="94"/>
      <c r="S43" s="94"/>
      <c r="T43" s="94"/>
      <c r="U43" s="94"/>
      <c r="V43" s="94"/>
      <c r="W43" s="94"/>
      <c r="X43" s="94"/>
      <c r="Y43" s="94"/>
      <c r="Z43" s="94"/>
    </row>
    <row r="44" spans="1:26" ht="15.75" customHeight="1">
      <c r="A44" s="94"/>
      <c r="B44" s="94"/>
      <c r="C44" s="185"/>
      <c r="D44" s="185"/>
      <c r="E44" s="94"/>
      <c r="F44" s="94"/>
      <c r="G44" s="94"/>
      <c r="H44" s="94"/>
      <c r="I44" s="94"/>
      <c r="J44" s="94"/>
      <c r="K44" s="94"/>
      <c r="L44" s="94"/>
      <c r="M44" s="94"/>
      <c r="N44" s="94"/>
      <c r="O44" s="94"/>
      <c r="P44" s="94"/>
      <c r="Q44" s="94"/>
      <c r="R44" s="94"/>
      <c r="S44" s="94"/>
      <c r="T44" s="94"/>
      <c r="U44" s="94"/>
      <c r="V44" s="94"/>
      <c r="W44" s="94"/>
      <c r="X44" s="94"/>
      <c r="Y44" s="94"/>
      <c r="Z44" s="94"/>
    </row>
    <row r="45" spans="1:26" ht="15.75" customHeight="1">
      <c r="A45" s="94"/>
      <c r="B45" s="94"/>
      <c r="C45" s="185"/>
      <c r="D45" s="185"/>
      <c r="E45" s="94"/>
      <c r="F45" s="94"/>
      <c r="G45" s="94"/>
      <c r="H45" s="94"/>
      <c r="I45" s="94"/>
      <c r="J45" s="94"/>
      <c r="K45" s="94"/>
      <c r="L45" s="94"/>
      <c r="M45" s="94"/>
      <c r="N45" s="94"/>
      <c r="O45" s="94"/>
      <c r="P45" s="94"/>
      <c r="Q45" s="94"/>
      <c r="R45" s="94"/>
      <c r="S45" s="94"/>
      <c r="T45" s="94"/>
      <c r="U45" s="94"/>
      <c r="V45" s="94"/>
      <c r="W45" s="94"/>
      <c r="X45" s="94"/>
      <c r="Y45" s="94"/>
      <c r="Z45" s="94"/>
    </row>
    <row r="46" spans="1:26" ht="15.75" customHeight="1">
      <c r="A46" s="94"/>
      <c r="B46" s="94"/>
      <c r="C46" s="185"/>
      <c r="D46" s="185"/>
      <c r="E46" s="94"/>
      <c r="F46" s="94"/>
      <c r="G46" s="94"/>
      <c r="H46" s="94"/>
      <c r="I46" s="94"/>
      <c r="J46" s="94"/>
      <c r="K46" s="94"/>
      <c r="L46" s="94"/>
      <c r="M46" s="94"/>
      <c r="N46" s="94"/>
      <c r="O46" s="94"/>
      <c r="P46" s="94"/>
      <c r="Q46" s="94"/>
      <c r="R46" s="94"/>
      <c r="S46" s="94"/>
      <c r="T46" s="94"/>
      <c r="U46" s="94"/>
      <c r="V46" s="94"/>
      <c r="W46" s="94"/>
      <c r="X46" s="94"/>
      <c r="Y46" s="94"/>
      <c r="Z46" s="94"/>
    </row>
    <row r="47" spans="1:26" ht="15.75" customHeight="1">
      <c r="A47" s="94"/>
      <c r="B47" s="94"/>
      <c r="C47" s="185"/>
      <c r="D47" s="185"/>
      <c r="E47" s="94"/>
      <c r="F47" s="94"/>
      <c r="G47" s="94"/>
      <c r="H47" s="94"/>
      <c r="I47" s="94"/>
      <c r="J47" s="94"/>
      <c r="K47" s="94"/>
      <c r="L47" s="94"/>
      <c r="M47" s="94"/>
      <c r="N47" s="94"/>
      <c r="O47" s="94"/>
      <c r="P47" s="94"/>
      <c r="Q47" s="94"/>
      <c r="R47" s="94"/>
      <c r="S47" s="94"/>
      <c r="T47" s="94"/>
      <c r="U47" s="94"/>
      <c r="V47" s="94"/>
      <c r="W47" s="94"/>
      <c r="X47" s="94"/>
      <c r="Y47" s="94"/>
      <c r="Z47" s="94"/>
    </row>
    <row r="48" spans="1:26" ht="15.75" customHeight="1">
      <c r="A48" s="94"/>
      <c r="B48" s="94"/>
      <c r="C48" s="185"/>
      <c r="D48" s="185"/>
      <c r="E48" s="94"/>
      <c r="F48" s="94"/>
      <c r="G48" s="94"/>
      <c r="H48" s="94"/>
      <c r="I48" s="94"/>
      <c r="J48" s="94"/>
      <c r="K48" s="94"/>
      <c r="L48" s="94"/>
      <c r="M48" s="94"/>
      <c r="N48" s="94"/>
      <c r="O48" s="94"/>
      <c r="P48" s="94"/>
      <c r="Q48" s="94"/>
      <c r="R48" s="94"/>
      <c r="S48" s="94"/>
      <c r="T48" s="94"/>
      <c r="U48" s="94"/>
      <c r="V48" s="94"/>
      <c r="W48" s="94"/>
      <c r="X48" s="94"/>
      <c r="Y48" s="94"/>
      <c r="Z48" s="94"/>
    </row>
    <row r="49" spans="1:26" ht="15.75" customHeight="1">
      <c r="A49" s="94"/>
      <c r="B49" s="94"/>
      <c r="C49" s="185"/>
      <c r="D49" s="185"/>
      <c r="E49" s="94"/>
      <c r="F49" s="94"/>
      <c r="G49" s="94"/>
      <c r="H49" s="94"/>
      <c r="I49" s="94"/>
      <c r="J49" s="94"/>
      <c r="K49" s="94"/>
      <c r="L49" s="94"/>
      <c r="M49" s="94"/>
      <c r="N49" s="94"/>
      <c r="O49" s="94"/>
      <c r="P49" s="94"/>
      <c r="Q49" s="94"/>
      <c r="R49" s="94"/>
      <c r="S49" s="94"/>
      <c r="T49" s="94"/>
      <c r="U49" s="94"/>
      <c r="V49" s="94"/>
      <c r="W49" s="94"/>
      <c r="X49" s="94"/>
      <c r="Y49" s="94"/>
      <c r="Z49" s="94"/>
    </row>
    <row r="50" spans="1:26" ht="15.75" customHeight="1">
      <c r="A50" s="94"/>
      <c r="B50" s="94"/>
      <c r="C50" s="185"/>
      <c r="D50" s="185"/>
      <c r="E50" s="94"/>
      <c r="F50" s="94"/>
      <c r="G50" s="94"/>
      <c r="H50" s="94"/>
      <c r="I50" s="94"/>
      <c r="J50" s="94"/>
      <c r="K50" s="94"/>
      <c r="L50" s="94"/>
      <c r="M50" s="94"/>
      <c r="N50" s="94"/>
      <c r="O50" s="94"/>
      <c r="P50" s="94"/>
      <c r="Q50" s="94"/>
      <c r="R50" s="94"/>
      <c r="S50" s="94"/>
      <c r="T50" s="94"/>
      <c r="U50" s="94"/>
      <c r="V50" s="94"/>
      <c r="W50" s="94"/>
      <c r="X50" s="94"/>
      <c r="Y50" s="94"/>
      <c r="Z50" s="94"/>
    </row>
    <row r="51" spans="1:26" ht="15.75" customHeight="1">
      <c r="A51" s="94"/>
      <c r="B51" s="94"/>
      <c r="C51" s="185"/>
      <c r="D51" s="185"/>
      <c r="E51" s="94"/>
      <c r="F51" s="94"/>
      <c r="G51" s="94"/>
      <c r="H51" s="94"/>
      <c r="I51" s="94"/>
      <c r="J51" s="94"/>
      <c r="K51" s="94"/>
      <c r="L51" s="94"/>
      <c r="M51" s="94"/>
      <c r="N51" s="94"/>
      <c r="O51" s="94"/>
      <c r="P51" s="94"/>
      <c r="Q51" s="94"/>
      <c r="R51" s="94"/>
      <c r="S51" s="94"/>
      <c r="T51" s="94"/>
      <c r="U51" s="94"/>
      <c r="V51" s="94"/>
      <c r="W51" s="94"/>
      <c r="X51" s="94"/>
      <c r="Y51" s="94"/>
      <c r="Z51" s="94"/>
    </row>
    <row r="52" spans="1:26" ht="15.75" customHeight="1">
      <c r="A52" s="94"/>
      <c r="B52" s="94"/>
      <c r="C52" s="185"/>
      <c r="D52" s="185"/>
      <c r="E52" s="94"/>
      <c r="F52" s="94"/>
      <c r="G52" s="94"/>
      <c r="H52" s="94"/>
      <c r="I52" s="94"/>
      <c r="J52" s="94"/>
      <c r="K52" s="94"/>
      <c r="L52" s="94"/>
      <c r="M52" s="94"/>
      <c r="N52" s="94"/>
      <c r="O52" s="94"/>
      <c r="P52" s="94"/>
      <c r="Q52" s="94"/>
      <c r="R52" s="94"/>
      <c r="S52" s="94"/>
      <c r="T52" s="94"/>
      <c r="U52" s="94"/>
      <c r="V52" s="94"/>
      <c r="W52" s="94"/>
      <c r="X52" s="94"/>
      <c r="Y52" s="94"/>
      <c r="Z52" s="94"/>
    </row>
    <row r="53" spans="1:26" ht="15.75" customHeight="1">
      <c r="A53" s="94"/>
      <c r="B53" s="94"/>
      <c r="C53" s="185"/>
      <c r="D53" s="185"/>
      <c r="E53" s="94"/>
      <c r="F53" s="94"/>
      <c r="G53" s="94"/>
      <c r="H53" s="94"/>
      <c r="I53" s="94"/>
      <c r="J53" s="94"/>
      <c r="K53" s="94"/>
      <c r="L53" s="94"/>
      <c r="M53" s="94"/>
      <c r="N53" s="94"/>
      <c r="O53" s="94"/>
      <c r="P53" s="94"/>
      <c r="Q53" s="94"/>
      <c r="R53" s="94"/>
      <c r="S53" s="94"/>
      <c r="T53" s="94"/>
      <c r="U53" s="94"/>
      <c r="V53" s="94"/>
      <c r="W53" s="94"/>
      <c r="X53" s="94"/>
      <c r="Y53" s="94"/>
      <c r="Z53" s="94"/>
    </row>
    <row r="54" spans="1:26" ht="15.75" customHeight="1">
      <c r="A54" s="94"/>
      <c r="B54" s="94"/>
      <c r="C54" s="185"/>
      <c r="D54" s="185"/>
      <c r="E54" s="94"/>
      <c r="F54" s="94"/>
      <c r="G54" s="94"/>
      <c r="H54" s="94"/>
      <c r="I54" s="94"/>
      <c r="J54" s="94"/>
      <c r="K54" s="94"/>
      <c r="L54" s="94"/>
      <c r="M54" s="94"/>
      <c r="N54" s="94"/>
      <c r="O54" s="94"/>
      <c r="P54" s="94"/>
      <c r="Q54" s="94"/>
      <c r="R54" s="94"/>
      <c r="S54" s="94"/>
      <c r="T54" s="94"/>
      <c r="U54" s="94"/>
      <c r="V54" s="94"/>
      <c r="W54" s="94"/>
      <c r="X54" s="94"/>
      <c r="Y54" s="94"/>
      <c r="Z54" s="94"/>
    </row>
    <row r="55" spans="1:26" ht="15.75" customHeight="1">
      <c r="A55" s="94"/>
      <c r="B55" s="94"/>
      <c r="C55" s="185"/>
      <c r="D55" s="185"/>
      <c r="E55" s="94"/>
      <c r="F55" s="94"/>
      <c r="G55" s="94"/>
      <c r="H55" s="94"/>
      <c r="I55" s="94"/>
      <c r="J55" s="94"/>
      <c r="K55" s="94"/>
      <c r="L55" s="94"/>
      <c r="M55" s="94"/>
      <c r="N55" s="94"/>
      <c r="O55" s="94"/>
      <c r="P55" s="94"/>
      <c r="Q55" s="94"/>
      <c r="R55" s="94"/>
      <c r="S55" s="94"/>
      <c r="T55" s="94"/>
      <c r="U55" s="94"/>
      <c r="V55" s="94"/>
      <c r="W55" s="94"/>
      <c r="X55" s="94"/>
      <c r="Y55" s="94"/>
      <c r="Z55" s="94"/>
    </row>
    <row r="56" spans="1:26" ht="15.75" customHeight="1">
      <c r="A56" s="94"/>
      <c r="B56" s="94"/>
      <c r="C56" s="185"/>
      <c r="D56" s="185"/>
      <c r="E56" s="94"/>
      <c r="F56" s="94"/>
      <c r="G56" s="94"/>
      <c r="H56" s="94"/>
      <c r="I56" s="94"/>
      <c r="J56" s="94"/>
      <c r="K56" s="94"/>
      <c r="L56" s="94"/>
      <c r="M56" s="94"/>
      <c r="N56" s="94"/>
      <c r="O56" s="94"/>
      <c r="P56" s="94"/>
      <c r="Q56" s="94"/>
      <c r="R56" s="94"/>
      <c r="S56" s="94"/>
      <c r="T56" s="94"/>
      <c r="U56" s="94"/>
      <c r="V56" s="94"/>
      <c r="W56" s="94"/>
      <c r="X56" s="94"/>
      <c r="Y56" s="94"/>
      <c r="Z56" s="94"/>
    </row>
    <row r="57" spans="1:26" ht="15.75" customHeight="1">
      <c r="A57" s="94"/>
      <c r="B57" s="94"/>
      <c r="C57" s="185"/>
      <c r="D57" s="185"/>
      <c r="E57" s="94"/>
      <c r="F57" s="94"/>
      <c r="G57" s="94"/>
      <c r="H57" s="94"/>
      <c r="I57" s="94"/>
      <c r="J57" s="94"/>
      <c r="K57" s="94"/>
      <c r="L57" s="94"/>
      <c r="M57" s="94"/>
      <c r="N57" s="94"/>
      <c r="O57" s="94"/>
      <c r="P57" s="94"/>
      <c r="Q57" s="94"/>
      <c r="R57" s="94"/>
      <c r="S57" s="94"/>
      <c r="T57" s="94"/>
      <c r="U57" s="94"/>
      <c r="V57" s="94"/>
      <c r="W57" s="94"/>
      <c r="X57" s="94"/>
      <c r="Y57" s="94"/>
      <c r="Z57" s="94"/>
    </row>
    <row r="58" spans="1:26" ht="15.75" customHeight="1">
      <c r="A58" s="94"/>
      <c r="B58" s="94"/>
      <c r="C58" s="185"/>
      <c r="D58" s="185"/>
      <c r="E58" s="94"/>
      <c r="F58" s="94"/>
      <c r="G58" s="94"/>
      <c r="H58" s="94"/>
      <c r="I58" s="94"/>
      <c r="J58" s="94"/>
      <c r="K58" s="94"/>
      <c r="L58" s="94"/>
      <c r="M58" s="94"/>
      <c r="N58" s="94"/>
      <c r="O58" s="94"/>
      <c r="P58" s="94"/>
      <c r="Q58" s="94"/>
      <c r="R58" s="94"/>
      <c r="S58" s="94"/>
      <c r="T58" s="94"/>
      <c r="U58" s="94"/>
      <c r="V58" s="94"/>
      <c r="W58" s="94"/>
      <c r="X58" s="94"/>
      <c r="Y58" s="94"/>
      <c r="Z58" s="94"/>
    </row>
    <row r="59" spans="1:26" ht="15.75" customHeight="1">
      <c r="A59" s="94"/>
      <c r="B59" s="94"/>
      <c r="C59" s="185"/>
      <c r="D59" s="185"/>
      <c r="E59" s="94"/>
      <c r="F59" s="94"/>
      <c r="G59" s="94"/>
      <c r="H59" s="94"/>
      <c r="I59" s="94"/>
      <c r="J59" s="94"/>
      <c r="K59" s="94"/>
      <c r="L59" s="94"/>
      <c r="M59" s="94"/>
      <c r="N59" s="94"/>
      <c r="O59" s="94"/>
      <c r="P59" s="94"/>
      <c r="Q59" s="94"/>
      <c r="R59" s="94"/>
      <c r="S59" s="94"/>
      <c r="T59" s="94"/>
      <c r="U59" s="94"/>
      <c r="V59" s="94"/>
      <c r="W59" s="94"/>
      <c r="X59" s="94"/>
      <c r="Y59" s="94"/>
      <c r="Z59" s="94"/>
    </row>
    <row r="60" spans="1:26" ht="15.75" customHeight="1">
      <c r="A60" s="94"/>
      <c r="B60" s="94"/>
      <c r="C60" s="185"/>
      <c r="D60" s="185"/>
      <c r="E60" s="94"/>
      <c r="F60" s="94"/>
      <c r="G60" s="94"/>
      <c r="H60" s="94"/>
      <c r="I60" s="94"/>
      <c r="J60" s="94"/>
      <c r="K60" s="94"/>
      <c r="L60" s="94"/>
      <c r="M60" s="94"/>
      <c r="N60" s="94"/>
      <c r="O60" s="94"/>
      <c r="P60" s="94"/>
      <c r="Q60" s="94"/>
      <c r="R60" s="94"/>
      <c r="S60" s="94"/>
      <c r="T60" s="94"/>
      <c r="U60" s="94"/>
      <c r="V60" s="94"/>
      <c r="W60" s="94"/>
      <c r="X60" s="94"/>
      <c r="Y60" s="94"/>
      <c r="Z60" s="94"/>
    </row>
    <row r="61" spans="1:26" ht="15.75" customHeight="1">
      <c r="A61" s="94"/>
      <c r="B61" s="94"/>
      <c r="C61" s="185"/>
      <c r="D61" s="185"/>
      <c r="E61" s="94"/>
      <c r="F61" s="94"/>
      <c r="G61" s="94"/>
      <c r="H61" s="94"/>
      <c r="I61" s="94"/>
      <c r="J61" s="94"/>
      <c r="K61" s="94"/>
      <c r="L61" s="94"/>
      <c r="M61" s="94"/>
      <c r="N61" s="94"/>
      <c r="O61" s="94"/>
      <c r="P61" s="94"/>
      <c r="Q61" s="94"/>
      <c r="R61" s="94"/>
      <c r="S61" s="94"/>
      <c r="T61" s="94"/>
      <c r="U61" s="94"/>
      <c r="V61" s="94"/>
      <c r="W61" s="94"/>
      <c r="X61" s="94"/>
      <c r="Y61" s="94"/>
      <c r="Z61" s="94"/>
    </row>
    <row r="62" spans="1:26" ht="15.75" customHeight="1">
      <c r="A62" s="94"/>
      <c r="B62" s="94"/>
      <c r="C62" s="185"/>
      <c r="D62" s="185"/>
      <c r="E62" s="94"/>
      <c r="F62" s="94"/>
      <c r="G62" s="94"/>
      <c r="H62" s="94"/>
      <c r="I62" s="94"/>
      <c r="J62" s="94"/>
      <c r="K62" s="94"/>
      <c r="L62" s="94"/>
      <c r="M62" s="94"/>
      <c r="N62" s="94"/>
      <c r="O62" s="94"/>
      <c r="P62" s="94"/>
      <c r="Q62" s="94"/>
      <c r="R62" s="94"/>
      <c r="S62" s="94"/>
      <c r="T62" s="94"/>
      <c r="U62" s="94"/>
      <c r="V62" s="94"/>
      <c r="W62" s="94"/>
      <c r="X62" s="94"/>
      <c r="Y62" s="94"/>
      <c r="Z62" s="94"/>
    </row>
    <row r="63" spans="1:26" ht="15.75" customHeight="1">
      <c r="A63" s="94"/>
      <c r="B63" s="94"/>
      <c r="C63" s="185"/>
      <c r="D63" s="185"/>
      <c r="E63" s="94"/>
      <c r="F63" s="94"/>
      <c r="G63" s="94"/>
      <c r="H63" s="94"/>
      <c r="I63" s="94"/>
      <c r="J63" s="94"/>
      <c r="K63" s="94"/>
      <c r="L63" s="94"/>
      <c r="M63" s="94"/>
      <c r="N63" s="94"/>
      <c r="O63" s="94"/>
      <c r="P63" s="94"/>
      <c r="Q63" s="94"/>
      <c r="R63" s="94"/>
      <c r="S63" s="94"/>
      <c r="T63" s="94"/>
      <c r="U63" s="94"/>
      <c r="V63" s="94"/>
      <c r="W63" s="94"/>
      <c r="X63" s="94"/>
      <c r="Y63" s="94"/>
      <c r="Z63" s="94"/>
    </row>
    <row r="64" spans="1:26" ht="15.75" customHeight="1">
      <c r="A64" s="94"/>
      <c r="B64" s="94"/>
      <c r="C64" s="185"/>
      <c r="D64" s="185"/>
      <c r="E64" s="94"/>
      <c r="F64" s="94"/>
      <c r="G64" s="94"/>
      <c r="H64" s="94"/>
      <c r="I64" s="94"/>
      <c r="J64" s="94"/>
      <c r="K64" s="94"/>
      <c r="L64" s="94"/>
      <c r="M64" s="94"/>
      <c r="N64" s="94"/>
      <c r="O64" s="94"/>
      <c r="P64" s="94"/>
      <c r="Q64" s="94"/>
      <c r="R64" s="94"/>
      <c r="S64" s="94"/>
      <c r="T64" s="94"/>
      <c r="U64" s="94"/>
      <c r="V64" s="94"/>
      <c r="W64" s="94"/>
      <c r="X64" s="94"/>
      <c r="Y64" s="94"/>
      <c r="Z64" s="94"/>
    </row>
    <row r="65" spans="1:26" ht="15.75" customHeight="1">
      <c r="A65" s="94"/>
      <c r="B65" s="94"/>
      <c r="C65" s="185"/>
      <c r="D65" s="185"/>
      <c r="E65" s="94"/>
      <c r="F65" s="94"/>
      <c r="G65" s="94"/>
      <c r="H65" s="94"/>
      <c r="I65" s="94"/>
      <c r="J65" s="94"/>
      <c r="K65" s="94"/>
      <c r="L65" s="94"/>
      <c r="M65" s="94"/>
      <c r="N65" s="94"/>
      <c r="O65" s="94"/>
      <c r="P65" s="94"/>
      <c r="Q65" s="94"/>
      <c r="R65" s="94"/>
      <c r="S65" s="94"/>
      <c r="T65" s="94"/>
      <c r="U65" s="94"/>
      <c r="V65" s="94"/>
      <c r="W65" s="94"/>
      <c r="X65" s="94"/>
      <c r="Y65" s="94"/>
      <c r="Z65" s="94"/>
    </row>
    <row r="66" spans="1:26" ht="15.75" customHeight="1">
      <c r="A66" s="94"/>
      <c r="B66" s="94"/>
      <c r="C66" s="185"/>
      <c r="D66" s="185"/>
      <c r="E66" s="94"/>
      <c r="F66" s="94"/>
      <c r="G66" s="94"/>
      <c r="H66" s="94"/>
      <c r="I66" s="94"/>
      <c r="J66" s="94"/>
      <c r="K66" s="94"/>
      <c r="L66" s="94"/>
      <c r="M66" s="94"/>
      <c r="N66" s="94"/>
      <c r="O66" s="94"/>
      <c r="P66" s="94"/>
      <c r="Q66" s="94"/>
      <c r="R66" s="94"/>
      <c r="S66" s="94"/>
      <c r="T66" s="94"/>
      <c r="U66" s="94"/>
      <c r="V66" s="94"/>
      <c r="W66" s="94"/>
      <c r="X66" s="94"/>
      <c r="Y66" s="94"/>
      <c r="Z66" s="94"/>
    </row>
    <row r="67" spans="1:26" ht="15.75" customHeight="1">
      <c r="A67" s="94"/>
      <c r="B67" s="94"/>
      <c r="C67" s="185"/>
      <c r="D67" s="185"/>
      <c r="E67" s="94"/>
      <c r="F67" s="94"/>
      <c r="G67" s="94"/>
      <c r="H67" s="94"/>
      <c r="I67" s="94"/>
      <c r="J67" s="94"/>
      <c r="K67" s="94"/>
      <c r="L67" s="94"/>
      <c r="M67" s="94"/>
      <c r="N67" s="94"/>
      <c r="O67" s="94"/>
      <c r="P67" s="94"/>
      <c r="Q67" s="94"/>
      <c r="R67" s="94"/>
      <c r="S67" s="94"/>
      <c r="T67" s="94"/>
      <c r="U67" s="94"/>
      <c r="V67" s="94"/>
      <c r="W67" s="94"/>
      <c r="X67" s="94"/>
      <c r="Y67" s="94"/>
      <c r="Z67" s="94"/>
    </row>
    <row r="68" spans="1:26" ht="15.75" customHeight="1">
      <c r="A68" s="94"/>
      <c r="B68" s="94"/>
      <c r="C68" s="185"/>
      <c r="D68" s="185"/>
      <c r="E68" s="94"/>
      <c r="F68" s="94"/>
      <c r="G68" s="94"/>
      <c r="H68" s="94"/>
      <c r="I68" s="94"/>
      <c r="J68" s="94"/>
      <c r="K68" s="94"/>
      <c r="L68" s="94"/>
      <c r="M68" s="94"/>
      <c r="N68" s="94"/>
      <c r="O68" s="94"/>
      <c r="P68" s="94"/>
      <c r="Q68" s="94"/>
      <c r="R68" s="94"/>
      <c r="S68" s="94"/>
      <c r="T68" s="94"/>
      <c r="U68" s="94"/>
      <c r="V68" s="94"/>
      <c r="W68" s="94"/>
      <c r="X68" s="94"/>
      <c r="Y68" s="94"/>
      <c r="Z68" s="94"/>
    </row>
    <row r="69" spans="1:26" ht="15.75" customHeight="1">
      <c r="A69" s="94"/>
      <c r="B69" s="94"/>
      <c r="C69" s="185"/>
      <c r="D69" s="185"/>
      <c r="E69" s="94"/>
      <c r="F69" s="94"/>
      <c r="G69" s="94"/>
      <c r="H69" s="94"/>
      <c r="I69" s="94"/>
      <c r="J69" s="94"/>
      <c r="K69" s="94"/>
      <c r="L69" s="94"/>
      <c r="M69" s="94"/>
      <c r="N69" s="94"/>
      <c r="O69" s="94"/>
      <c r="P69" s="94"/>
      <c r="Q69" s="94"/>
      <c r="R69" s="94"/>
      <c r="S69" s="94"/>
      <c r="T69" s="94"/>
      <c r="U69" s="94"/>
      <c r="V69" s="94"/>
      <c r="W69" s="94"/>
      <c r="X69" s="94"/>
      <c r="Y69" s="94"/>
      <c r="Z69" s="94"/>
    </row>
    <row r="70" spans="1:26" ht="15.75" customHeight="1">
      <c r="A70" s="94"/>
      <c r="B70" s="94"/>
      <c r="C70" s="185"/>
      <c r="D70" s="185"/>
      <c r="E70" s="94"/>
      <c r="F70" s="94"/>
      <c r="G70" s="94"/>
      <c r="H70" s="94"/>
      <c r="I70" s="94"/>
      <c r="J70" s="94"/>
      <c r="K70" s="94"/>
      <c r="L70" s="94"/>
      <c r="M70" s="94"/>
      <c r="N70" s="94"/>
      <c r="O70" s="94"/>
      <c r="P70" s="94"/>
      <c r="Q70" s="94"/>
      <c r="R70" s="94"/>
      <c r="S70" s="94"/>
      <c r="T70" s="94"/>
      <c r="U70" s="94"/>
      <c r="V70" s="94"/>
      <c r="W70" s="94"/>
      <c r="X70" s="94"/>
      <c r="Y70" s="94"/>
      <c r="Z70" s="94"/>
    </row>
    <row r="71" spans="1:26" ht="15.75" customHeight="1">
      <c r="A71" s="94"/>
      <c r="B71" s="94"/>
      <c r="C71" s="185"/>
      <c r="D71" s="185"/>
      <c r="E71" s="94"/>
      <c r="F71" s="94"/>
      <c r="G71" s="94"/>
      <c r="H71" s="94"/>
      <c r="I71" s="94"/>
      <c r="J71" s="94"/>
      <c r="K71" s="94"/>
      <c r="L71" s="94"/>
      <c r="M71" s="94"/>
      <c r="N71" s="94"/>
      <c r="O71" s="94"/>
      <c r="P71" s="94"/>
      <c r="Q71" s="94"/>
      <c r="R71" s="94"/>
      <c r="S71" s="94"/>
      <c r="T71" s="94"/>
      <c r="U71" s="94"/>
      <c r="V71" s="94"/>
      <c r="W71" s="94"/>
      <c r="X71" s="94"/>
      <c r="Y71" s="94"/>
      <c r="Z71" s="94"/>
    </row>
    <row r="72" spans="1:26" ht="15.75" customHeight="1">
      <c r="A72" s="94"/>
      <c r="B72" s="94"/>
      <c r="C72" s="185"/>
      <c r="D72" s="185"/>
      <c r="E72" s="94"/>
      <c r="F72" s="94"/>
      <c r="G72" s="94"/>
      <c r="H72" s="94"/>
      <c r="I72" s="94"/>
      <c r="J72" s="94"/>
      <c r="K72" s="94"/>
      <c r="L72" s="94"/>
      <c r="M72" s="94"/>
      <c r="N72" s="94"/>
      <c r="O72" s="94"/>
      <c r="P72" s="94"/>
      <c r="Q72" s="94"/>
      <c r="R72" s="94"/>
      <c r="S72" s="94"/>
      <c r="T72" s="94"/>
      <c r="U72" s="94"/>
      <c r="V72" s="94"/>
      <c r="W72" s="94"/>
      <c r="X72" s="94"/>
      <c r="Y72" s="94"/>
      <c r="Z72" s="94"/>
    </row>
    <row r="73" spans="1:26" ht="15.75" customHeight="1">
      <c r="A73" s="94"/>
      <c r="B73" s="94"/>
      <c r="C73" s="185"/>
      <c r="D73" s="185"/>
      <c r="E73" s="94"/>
      <c r="F73" s="94"/>
      <c r="G73" s="94"/>
      <c r="H73" s="94"/>
      <c r="I73" s="94"/>
      <c r="J73" s="94"/>
      <c r="K73" s="94"/>
      <c r="L73" s="94"/>
      <c r="M73" s="94"/>
      <c r="N73" s="94"/>
      <c r="O73" s="94"/>
      <c r="P73" s="94"/>
      <c r="Q73" s="94"/>
      <c r="R73" s="94"/>
      <c r="S73" s="94"/>
      <c r="T73" s="94"/>
      <c r="U73" s="94"/>
      <c r="V73" s="94"/>
      <c r="W73" s="94"/>
      <c r="X73" s="94"/>
      <c r="Y73" s="94"/>
      <c r="Z73" s="94"/>
    </row>
    <row r="74" spans="1:26" ht="15.75" customHeight="1">
      <c r="A74" s="94"/>
      <c r="B74" s="94"/>
      <c r="C74" s="185"/>
      <c r="D74" s="185"/>
      <c r="E74" s="94"/>
      <c r="F74" s="94"/>
      <c r="G74" s="94"/>
      <c r="H74" s="94"/>
      <c r="I74" s="94"/>
      <c r="J74" s="94"/>
      <c r="K74" s="94"/>
      <c r="L74" s="94"/>
      <c r="M74" s="94"/>
      <c r="N74" s="94"/>
      <c r="O74" s="94"/>
      <c r="P74" s="94"/>
      <c r="Q74" s="94"/>
      <c r="R74" s="94"/>
      <c r="S74" s="94"/>
      <c r="T74" s="94"/>
      <c r="U74" s="94"/>
      <c r="V74" s="94"/>
      <c r="W74" s="94"/>
      <c r="X74" s="94"/>
      <c r="Y74" s="94"/>
      <c r="Z74" s="94"/>
    </row>
    <row r="75" spans="1:26" ht="15.75" customHeight="1">
      <c r="A75" s="94"/>
      <c r="B75" s="94"/>
      <c r="C75" s="185"/>
      <c r="D75" s="185"/>
      <c r="E75" s="94"/>
      <c r="F75" s="94"/>
      <c r="G75" s="94"/>
      <c r="H75" s="94"/>
      <c r="I75" s="94"/>
      <c r="J75" s="94"/>
      <c r="K75" s="94"/>
      <c r="L75" s="94"/>
      <c r="M75" s="94"/>
      <c r="N75" s="94"/>
      <c r="O75" s="94"/>
      <c r="P75" s="94"/>
      <c r="Q75" s="94"/>
      <c r="R75" s="94"/>
      <c r="S75" s="94"/>
      <c r="T75" s="94"/>
      <c r="U75" s="94"/>
      <c r="V75" s="94"/>
      <c r="W75" s="94"/>
      <c r="X75" s="94"/>
      <c r="Y75" s="94"/>
      <c r="Z75" s="94"/>
    </row>
    <row r="76" spans="1:26" ht="15.75" customHeight="1">
      <c r="A76" s="94"/>
      <c r="B76" s="94"/>
      <c r="C76" s="185"/>
      <c r="D76" s="185"/>
      <c r="E76" s="94"/>
      <c r="F76" s="94"/>
      <c r="G76" s="94"/>
      <c r="H76" s="94"/>
      <c r="I76" s="94"/>
      <c r="J76" s="94"/>
      <c r="K76" s="94"/>
      <c r="L76" s="94"/>
      <c r="M76" s="94"/>
      <c r="N76" s="94"/>
      <c r="O76" s="94"/>
      <c r="P76" s="94"/>
      <c r="Q76" s="94"/>
      <c r="R76" s="94"/>
      <c r="S76" s="94"/>
      <c r="T76" s="94"/>
      <c r="U76" s="94"/>
      <c r="V76" s="94"/>
      <c r="W76" s="94"/>
      <c r="X76" s="94"/>
      <c r="Y76" s="94"/>
      <c r="Z76" s="94"/>
    </row>
    <row r="77" spans="1:26" ht="15.75" customHeight="1">
      <c r="A77" s="94"/>
      <c r="B77" s="94"/>
      <c r="C77" s="185"/>
      <c r="D77" s="185"/>
      <c r="E77" s="94"/>
      <c r="F77" s="94"/>
      <c r="G77" s="94"/>
      <c r="H77" s="94"/>
      <c r="I77" s="94"/>
      <c r="J77" s="94"/>
      <c r="K77" s="94"/>
      <c r="L77" s="94"/>
      <c r="M77" s="94"/>
      <c r="N77" s="94"/>
      <c r="O77" s="94"/>
      <c r="P77" s="94"/>
      <c r="Q77" s="94"/>
      <c r="R77" s="94"/>
      <c r="S77" s="94"/>
      <c r="T77" s="94"/>
      <c r="U77" s="94"/>
      <c r="V77" s="94"/>
      <c r="W77" s="94"/>
      <c r="X77" s="94"/>
      <c r="Y77" s="94"/>
      <c r="Z77" s="94"/>
    </row>
    <row r="78" spans="1:26" ht="15.75" customHeight="1">
      <c r="A78" s="94"/>
      <c r="B78" s="94"/>
      <c r="C78" s="185"/>
      <c r="D78" s="185"/>
      <c r="E78" s="94"/>
      <c r="F78" s="94"/>
      <c r="G78" s="94"/>
      <c r="H78" s="94"/>
      <c r="I78" s="94"/>
      <c r="J78" s="94"/>
      <c r="K78" s="94"/>
      <c r="L78" s="94"/>
      <c r="M78" s="94"/>
      <c r="N78" s="94"/>
      <c r="O78" s="94"/>
      <c r="P78" s="94"/>
      <c r="Q78" s="94"/>
      <c r="R78" s="94"/>
      <c r="S78" s="94"/>
      <c r="T78" s="94"/>
      <c r="U78" s="94"/>
      <c r="V78" s="94"/>
      <c r="W78" s="94"/>
      <c r="X78" s="94"/>
      <c r="Y78" s="94"/>
      <c r="Z78" s="94"/>
    </row>
    <row r="79" spans="1:26" ht="15.75" customHeight="1">
      <c r="A79" s="94"/>
      <c r="B79" s="94"/>
      <c r="C79" s="185"/>
      <c r="D79" s="185"/>
      <c r="E79" s="94"/>
      <c r="F79" s="94"/>
      <c r="G79" s="94"/>
      <c r="H79" s="94"/>
      <c r="I79" s="94"/>
      <c r="J79" s="94"/>
      <c r="K79" s="94"/>
      <c r="L79" s="94"/>
      <c r="M79" s="94"/>
      <c r="N79" s="94"/>
      <c r="O79" s="94"/>
      <c r="P79" s="94"/>
      <c r="Q79" s="94"/>
      <c r="R79" s="94"/>
      <c r="S79" s="94"/>
      <c r="T79" s="94"/>
      <c r="U79" s="94"/>
      <c r="V79" s="94"/>
      <c r="W79" s="94"/>
      <c r="X79" s="94"/>
      <c r="Y79" s="94"/>
      <c r="Z79" s="94"/>
    </row>
    <row r="80" spans="1:26" ht="15.75" customHeight="1">
      <c r="A80" s="94"/>
      <c r="B80" s="94"/>
      <c r="C80" s="185"/>
      <c r="D80" s="185"/>
      <c r="E80" s="94"/>
      <c r="F80" s="94"/>
      <c r="G80" s="94"/>
      <c r="H80" s="94"/>
      <c r="I80" s="94"/>
      <c r="J80" s="94"/>
      <c r="K80" s="94"/>
      <c r="L80" s="94"/>
      <c r="M80" s="94"/>
      <c r="N80" s="94"/>
      <c r="O80" s="94"/>
      <c r="P80" s="94"/>
      <c r="Q80" s="94"/>
      <c r="R80" s="94"/>
      <c r="S80" s="94"/>
      <c r="T80" s="94"/>
      <c r="U80" s="94"/>
      <c r="V80" s="94"/>
      <c r="W80" s="94"/>
      <c r="X80" s="94"/>
      <c r="Y80" s="94"/>
      <c r="Z80" s="94"/>
    </row>
    <row r="81" spans="1:26" ht="15.75" customHeight="1">
      <c r="A81" s="94"/>
      <c r="B81" s="94"/>
      <c r="C81" s="185"/>
      <c r="D81" s="185"/>
      <c r="E81" s="94"/>
      <c r="F81" s="94"/>
      <c r="G81" s="94"/>
      <c r="H81" s="94"/>
      <c r="I81" s="94"/>
      <c r="J81" s="94"/>
      <c r="K81" s="94"/>
      <c r="L81" s="94"/>
      <c r="M81" s="94"/>
      <c r="N81" s="94"/>
      <c r="O81" s="94"/>
      <c r="P81" s="94"/>
      <c r="Q81" s="94"/>
      <c r="R81" s="94"/>
      <c r="S81" s="94"/>
      <c r="T81" s="94"/>
      <c r="U81" s="94"/>
      <c r="V81" s="94"/>
      <c r="W81" s="94"/>
      <c r="X81" s="94"/>
      <c r="Y81" s="94"/>
      <c r="Z81" s="94"/>
    </row>
    <row r="82" spans="1:26" ht="15.75" customHeight="1">
      <c r="A82" s="94"/>
      <c r="B82" s="94"/>
      <c r="C82" s="185"/>
      <c r="D82" s="185"/>
      <c r="E82" s="94"/>
      <c r="F82" s="94"/>
      <c r="G82" s="94"/>
      <c r="H82" s="94"/>
      <c r="I82" s="94"/>
      <c r="J82" s="94"/>
      <c r="K82" s="94"/>
      <c r="L82" s="94"/>
      <c r="M82" s="94"/>
      <c r="N82" s="94"/>
      <c r="O82" s="94"/>
      <c r="P82" s="94"/>
      <c r="Q82" s="94"/>
      <c r="R82" s="94"/>
      <c r="S82" s="94"/>
      <c r="T82" s="94"/>
      <c r="U82" s="94"/>
      <c r="V82" s="94"/>
      <c r="W82" s="94"/>
      <c r="X82" s="94"/>
      <c r="Y82" s="94"/>
      <c r="Z82" s="94"/>
    </row>
    <row r="83" spans="1:26" ht="15.75" customHeight="1">
      <c r="A83" s="94"/>
      <c r="B83" s="94"/>
      <c r="C83" s="185"/>
      <c r="D83" s="185"/>
      <c r="E83" s="94"/>
      <c r="F83" s="94"/>
      <c r="G83" s="94"/>
      <c r="H83" s="94"/>
      <c r="I83" s="94"/>
      <c r="J83" s="94"/>
      <c r="K83" s="94"/>
      <c r="L83" s="94"/>
      <c r="M83" s="94"/>
      <c r="N83" s="94"/>
      <c r="O83" s="94"/>
      <c r="P83" s="94"/>
      <c r="Q83" s="94"/>
      <c r="R83" s="94"/>
      <c r="S83" s="94"/>
      <c r="T83" s="94"/>
      <c r="U83" s="94"/>
      <c r="V83" s="94"/>
      <c r="W83" s="94"/>
      <c r="X83" s="94"/>
      <c r="Y83" s="94"/>
      <c r="Z83" s="94"/>
    </row>
    <row r="84" spans="1:26" ht="15.75" customHeight="1">
      <c r="A84" s="94"/>
      <c r="B84" s="94"/>
      <c r="C84" s="185"/>
      <c r="D84" s="185"/>
      <c r="E84" s="94"/>
      <c r="F84" s="94"/>
      <c r="G84" s="94"/>
      <c r="H84" s="94"/>
      <c r="I84" s="94"/>
      <c r="J84" s="94"/>
      <c r="K84" s="94"/>
      <c r="L84" s="94"/>
      <c r="M84" s="94"/>
      <c r="N84" s="94"/>
      <c r="O84" s="94"/>
      <c r="P84" s="94"/>
      <c r="Q84" s="94"/>
      <c r="R84" s="94"/>
      <c r="S84" s="94"/>
      <c r="T84" s="94"/>
      <c r="U84" s="94"/>
      <c r="V84" s="94"/>
      <c r="W84" s="94"/>
      <c r="X84" s="94"/>
      <c r="Y84" s="94"/>
      <c r="Z84" s="94"/>
    </row>
    <row r="85" spans="1:26" ht="15.75" customHeight="1">
      <c r="A85" s="94"/>
      <c r="B85" s="94"/>
      <c r="C85" s="185"/>
      <c r="D85" s="185"/>
      <c r="E85" s="94"/>
      <c r="F85" s="94"/>
      <c r="G85" s="94"/>
      <c r="H85" s="94"/>
      <c r="I85" s="94"/>
      <c r="J85" s="94"/>
      <c r="K85" s="94"/>
      <c r="L85" s="94"/>
      <c r="M85" s="94"/>
      <c r="N85" s="94"/>
      <c r="O85" s="94"/>
      <c r="P85" s="94"/>
      <c r="Q85" s="94"/>
      <c r="R85" s="94"/>
      <c r="S85" s="94"/>
      <c r="T85" s="94"/>
      <c r="U85" s="94"/>
      <c r="V85" s="94"/>
      <c r="W85" s="94"/>
      <c r="X85" s="94"/>
      <c r="Y85" s="94"/>
      <c r="Z85" s="94"/>
    </row>
    <row r="86" spans="1:26" ht="15.75" customHeight="1">
      <c r="A86" s="94"/>
      <c r="B86" s="94"/>
      <c r="C86" s="185"/>
      <c r="D86" s="185"/>
      <c r="E86" s="94"/>
      <c r="F86" s="94"/>
      <c r="G86" s="94"/>
      <c r="H86" s="94"/>
      <c r="I86" s="94"/>
      <c r="J86" s="94"/>
      <c r="K86" s="94"/>
      <c r="L86" s="94"/>
      <c r="M86" s="94"/>
      <c r="N86" s="94"/>
      <c r="O86" s="94"/>
      <c r="P86" s="94"/>
      <c r="Q86" s="94"/>
      <c r="R86" s="94"/>
      <c r="S86" s="94"/>
      <c r="T86" s="94"/>
      <c r="U86" s="94"/>
      <c r="V86" s="94"/>
      <c r="W86" s="94"/>
      <c r="X86" s="94"/>
      <c r="Y86" s="94"/>
      <c r="Z86" s="94"/>
    </row>
    <row r="87" spans="1:26" ht="15.75" customHeight="1">
      <c r="A87" s="94"/>
      <c r="B87" s="94"/>
      <c r="C87" s="185"/>
      <c r="D87" s="185"/>
      <c r="E87" s="94"/>
      <c r="F87" s="94"/>
      <c r="G87" s="94"/>
      <c r="H87" s="94"/>
      <c r="I87" s="94"/>
      <c r="J87" s="94"/>
      <c r="K87" s="94"/>
      <c r="L87" s="94"/>
      <c r="M87" s="94"/>
      <c r="N87" s="94"/>
      <c r="O87" s="94"/>
      <c r="P87" s="94"/>
      <c r="Q87" s="94"/>
      <c r="R87" s="94"/>
      <c r="S87" s="94"/>
      <c r="T87" s="94"/>
      <c r="U87" s="94"/>
      <c r="V87" s="94"/>
      <c r="W87" s="94"/>
      <c r="X87" s="94"/>
      <c r="Y87" s="94"/>
      <c r="Z87" s="94"/>
    </row>
    <row r="88" spans="1:26" ht="15.75" customHeight="1">
      <c r="A88" s="94"/>
      <c r="B88" s="94"/>
      <c r="C88" s="185"/>
      <c r="D88" s="185"/>
      <c r="E88" s="94"/>
      <c r="F88" s="94"/>
      <c r="G88" s="94"/>
      <c r="H88" s="94"/>
      <c r="I88" s="94"/>
      <c r="J88" s="94"/>
      <c r="K88" s="94"/>
      <c r="L88" s="94"/>
      <c r="M88" s="94"/>
      <c r="N88" s="94"/>
      <c r="O88" s="94"/>
      <c r="P88" s="94"/>
      <c r="Q88" s="94"/>
      <c r="R88" s="94"/>
      <c r="S88" s="94"/>
      <c r="T88" s="94"/>
      <c r="U88" s="94"/>
      <c r="V88" s="94"/>
      <c r="W88" s="94"/>
      <c r="X88" s="94"/>
      <c r="Y88" s="94"/>
      <c r="Z88" s="94"/>
    </row>
    <row r="89" spans="1:26" ht="15.75" customHeight="1">
      <c r="A89" s="94"/>
      <c r="B89" s="94"/>
      <c r="C89" s="185"/>
      <c r="D89" s="185"/>
      <c r="E89" s="94"/>
      <c r="F89" s="94"/>
      <c r="G89" s="94"/>
      <c r="H89" s="94"/>
      <c r="I89" s="94"/>
      <c r="J89" s="94"/>
      <c r="K89" s="94"/>
      <c r="L89" s="94"/>
      <c r="M89" s="94"/>
      <c r="N89" s="94"/>
      <c r="O89" s="94"/>
      <c r="P89" s="94"/>
      <c r="Q89" s="94"/>
      <c r="R89" s="94"/>
      <c r="S89" s="94"/>
      <c r="T89" s="94"/>
      <c r="U89" s="94"/>
      <c r="V89" s="94"/>
      <c r="W89" s="94"/>
      <c r="X89" s="94"/>
      <c r="Y89" s="94"/>
      <c r="Z89" s="94"/>
    </row>
    <row r="90" spans="1:26" ht="15.75" customHeight="1">
      <c r="A90" s="94"/>
      <c r="B90" s="94"/>
      <c r="C90" s="185"/>
      <c r="D90" s="185"/>
      <c r="E90" s="94"/>
      <c r="F90" s="94"/>
      <c r="G90" s="94"/>
      <c r="H90" s="94"/>
      <c r="I90" s="94"/>
      <c r="J90" s="94"/>
      <c r="K90" s="94"/>
      <c r="L90" s="94"/>
      <c r="M90" s="94"/>
      <c r="N90" s="94"/>
      <c r="O90" s="94"/>
      <c r="P90" s="94"/>
      <c r="Q90" s="94"/>
      <c r="R90" s="94"/>
      <c r="S90" s="94"/>
      <c r="T90" s="94"/>
      <c r="U90" s="94"/>
      <c r="V90" s="94"/>
      <c r="W90" s="94"/>
      <c r="X90" s="94"/>
      <c r="Y90" s="94"/>
      <c r="Z90" s="94"/>
    </row>
    <row r="91" spans="1:26" ht="15.75" customHeight="1">
      <c r="A91" s="94"/>
      <c r="B91" s="94"/>
      <c r="C91" s="185"/>
      <c r="D91" s="185"/>
      <c r="E91" s="94"/>
      <c r="F91" s="94"/>
      <c r="G91" s="94"/>
      <c r="H91" s="94"/>
      <c r="I91" s="94"/>
      <c r="J91" s="94"/>
      <c r="K91" s="94"/>
      <c r="L91" s="94"/>
      <c r="M91" s="94"/>
      <c r="N91" s="94"/>
      <c r="O91" s="94"/>
      <c r="P91" s="94"/>
      <c r="Q91" s="94"/>
      <c r="R91" s="94"/>
      <c r="S91" s="94"/>
      <c r="T91" s="94"/>
      <c r="U91" s="94"/>
      <c r="V91" s="94"/>
      <c r="W91" s="94"/>
      <c r="X91" s="94"/>
      <c r="Y91" s="94"/>
      <c r="Z91" s="94"/>
    </row>
    <row r="92" spans="1:26" ht="15.75" customHeight="1">
      <c r="A92" s="94"/>
      <c r="B92" s="94"/>
      <c r="C92" s="185"/>
      <c r="D92" s="185"/>
      <c r="E92" s="94"/>
      <c r="F92" s="94"/>
      <c r="G92" s="94"/>
      <c r="H92" s="94"/>
      <c r="I92" s="94"/>
      <c r="J92" s="94"/>
      <c r="K92" s="94"/>
      <c r="L92" s="94"/>
      <c r="M92" s="94"/>
      <c r="N92" s="94"/>
      <c r="O92" s="94"/>
      <c r="P92" s="94"/>
      <c r="Q92" s="94"/>
      <c r="R92" s="94"/>
      <c r="S92" s="94"/>
      <c r="T92" s="94"/>
      <c r="U92" s="94"/>
      <c r="V92" s="94"/>
      <c r="W92" s="94"/>
      <c r="X92" s="94"/>
      <c r="Y92" s="94"/>
      <c r="Z92" s="94"/>
    </row>
    <row r="93" spans="1:26" ht="15.75" customHeight="1">
      <c r="A93" s="94"/>
      <c r="B93" s="94"/>
      <c r="C93" s="185"/>
      <c r="D93" s="185"/>
      <c r="E93" s="94"/>
      <c r="F93" s="94"/>
      <c r="G93" s="94"/>
      <c r="H93" s="94"/>
      <c r="I93" s="94"/>
      <c r="J93" s="94"/>
      <c r="K93" s="94"/>
      <c r="L93" s="94"/>
      <c r="M93" s="94"/>
      <c r="N93" s="94"/>
      <c r="O93" s="94"/>
      <c r="P93" s="94"/>
      <c r="Q93" s="94"/>
      <c r="R93" s="94"/>
      <c r="S93" s="94"/>
      <c r="T93" s="94"/>
      <c r="U93" s="94"/>
      <c r="V93" s="94"/>
      <c r="W93" s="94"/>
      <c r="X93" s="94"/>
      <c r="Y93" s="94"/>
      <c r="Z93" s="94"/>
    </row>
    <row r="94" spans="1:26" ht="15.75" customHeight="1">
      <c r="A94" s="94"/>
      <c r="B94" s="94"/>
      <c r="C94" s="185"/>
      <c r="D94" s="185"/>
      <c r="E94" s="94"/>
      <c r="F94" s="94"/>
      <c r="G94" s="94"/>
      <c r="H94" s="94"/>
      <c r="I94" s="94"/>
      <c r="J94" s="94"/>
      <c r="K94" s="94"/>
      <c r="L94" s="94"/>
      <c r="M94" s="94"/>
      <c r="N94" s="94"/>
      <c r="O94" s="94"/>
      <c r="P94" s="94"/>
      <c r="Q94" s="94"/>
      <c r="R94" s="94"/>
      <c r="S94" s="94"/>
      <c r="T94" s="94"/>
      <c r="U94" s="94"/>
      <c r="V94" s="94"/>
      <c r="W94" s="94"/>
      <c r="X94" s="94"/>
      <c r="Y94" s="94"/>
      <c r="Z94" s="94"/>
    </row>
    <row r="95" spans="1:26" ht="15.75" customHeight="1">
      <c r="A95" s="94"/>
      <c r="B95" s="94"/>
      <c r="C95" s="185"/>
      <c r="D95" s="185"/>
      <c r="E95" s="94"/>
      <c r="F95" s="94"/>
      <c r="G95" s="94"/>
      <c r="H95" s="94"/>
      <c r="I95" s="94"/>
      <c r="J95" s="94"/>
      <c r="K95" s="94"/>
      <c r="L95" s="94"/>
      <c r="M95" s="94"/>
      <c r="N95" s="94"/>
      <c r="O95" s="94"/>
      <c r="P95" s="94"/>
      <c r="Q95" s="94"/>
      <c r="R95" s="94"/>
      <c r="S95" s="94"/>
      <c r="T95" s="94"/>
      <c r="U95" s="94"/>
      <c r="V95" s="94"/>
      <c r="W95" s="94"/>
      <c r="X95" s="94"/>
      <c r="Y95" s="94"/>
      <c r="Z95" s="94"/>
    </row>
    <row r="96" spans="1:26" ht="15.75" customHeight="1">
      <c r="A96" s="94"/>
      <c r="B96" s="94"/>
      <c r="C96" s="185"/>
      <c r="D96" s="185"/>
      <c r="E96" s="94"/>
      <c r="F96" s="94"/>
      <c r="G96" s="94"/>
      <c r="H96" s="94"/>
      <c r="I96" s="94"/>
      <c r="J96" s="94"/>
      <c r="K96" s="94"/>
      <c r="L96" s="94"/>
      <c r="M96" s="94"/>
      <c r="N96" s="94"/>
      <c r="O96" s="94"/>
      <c r="P96" s="94"/>
      <c r="Q96" s="94"/>
      <c r="R96" s="94"/>
      <c r="S96" s="94"/>
      <c r="T96" s="94"/>
      <c r="U96" s="94"/>
      <c r="V96" s="94"/>
      <c r="W96" s="94"/>
      <c r="X96" s="94"/>
      <c r="Y96" s="94"/>
      <c r="Z96" s="94"/>
    </row>
    <row r="97" spans="1:26" ht="15.75" customHeight="1">
      <c r="A97" s="94"/>
      <c r="B97" s="94"/>
      <c r="C97" s="185"/>
      <c r="D97" s="185"/>
      <c r="E97" s="94"/>
      <c r="F97" s="94"/>
      <c r="G97" s="94"/>
      <c r="H97" s="94"/>
      <c r="I97" s="94"/>
      <c r="J97" s="94"/>
      <c r="K97" s="94"/>
      <c r="L97" s="94"/>
      <c r="M97" s="94"/>
      <c r="N97" s="94"/>
      <c r="O97" s="94"/>
      <c r="P97" s="94"/>
      <c r="Q97" s="94"/>
      <c r="R97" s="94"/>
      <c r="S97" s="94"/>
      <c r="T97" s="94"/>
      <c r="U97" s="94"/>
      <c r="V97" s="94"/>
      <c r="W97" s="94"/>
      <c r="X97" s="94"/>
      <c r="Y97" s="94"/>
      <c r="Z97" s="94"/>
    </row>
    <row r="98" spans="1:26" ht="15.75" customHeight="1">
      <c r="A98" s="94"/>
      <c r="B98" s="94"/>
      <c r="C98" s="185"/>
      <c r="D98" s="185"/>
      <c r="E98" s="94"/>
      <c r="F98" s="94"/>
      <c r="G98" s="94"/>
      <c r="H98" s="94"/>
      <c r="I98" s="94"/>
      <c r="J98" s="94"/>
      <c r="K98" s="94"/>
      <c r="L98" s="94"/>
      <c r="M98" s="94"/>
      <c r="N98" s="94"/>
      <c r="O98" s="94"/>
      <c r="P98" s="94"/>
      <c r="Q98" s="94"/>
      <c r="R98" s="94"/>
      <c r="S98" s="94"/>
      <c r="T98" s="94"/>
      <c r="U98" s="94"/>
      <c r="V98" s="94"/>
      <c r="W98" s="94"/>
      <c r="X98" s="94"/>
      <c r="Y98" s="94"/>
      <c r="Z98" s="94"/>
    </row>
    <row r="99" spans="1:26" ht="15.75" customHeight="1">
      <c r="A99" s="94"/>
      <c r="B99" s="94"/>
      <c r="C99" s="185"/>
      <c r="D99" s="185"/>
      <c r="E99" s="94"/>
      <c r="F99" s="94"/>
      <c r="G99" s="94"/>
      <c r="H99" s="94"/>
      <c r="I99" s="94"/>
      <c r="J99" s="94"/>
      <c r="K99" s="94"/>
      <c r="L99" s="94"/>
      <c r="M99" s="94"/>
      <c r="N99" s="94"/>
      <c r="O99" s="94"/>
      <c r="P99" s="94"/>
      <c r="Q99" s="94"/>
      <c r="R99" s="94"/>
      <c r="S99" s="94"/>
      <c r="T99" s="94"/>
      <c r="U99" s="94"/>
      <c r="V99" s="94"/>
      <c r="W99" s="94"/>
      <c r="X99" s="94"/>
      <c r="Y99" s="94"/>
      <c r="Z99" s="94"/>
    </row>
    <row r="100" spans="1:26" ht="15.75" customHeight="1">
      <c r="A100" s="94"/>
      <c r="B100" s="94"/>
      <c r="C100" s="185"/>
      <c r="D100" s="185"/>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5.75" customHeight="1">
      <c r="A101" s="94"/>
      <c r="B101" s="94"/>
      <c r="C101" s="185"/>
      <c r="D101" s="185"/>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5.75" customHeight="1">
      <c r="A102" s="94"/>
      <c r="B102" s="94"/>
      <c r="C102" s="185"/>
      <c r="D102" s="185"/>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5.75" customHeight="1">
      <c r="A103" s="94"/>
      <c r="B103" s="94"/>
      <c r="C103" s="185"/>
      <c r="D103" s="185"/>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5.75" customHeight="1">
      <c r="A104" s="94"/>
      <c r="B104" s="94"/>
      <c r="C104" s="185"/>
      <c r="D104" s="185"/>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5.75" customHeight="1">
      <c r="A105" s="94"/>
      <c r="B105" s="94"/>
      <c r="C105" s="185"/>
      <c r="D105" s="185"/>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5.75" customHeight="1">
      <c r="A106" s="94"/>
      <c r="B106" s="94"/>
      <c r="C106" s="185"/>
      <c r="D106" s="185"/>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5.75" customHeight="1">
      <c r="A107" s="94"/>
      <c r="B107" s="94"/>
      <c r="C107" s="185"/>
      <c r="D107" s="185"/>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5.75" customHeight="1">
      <c r="A108" s="94"/>
      <c r="B108" s="94"/>
      <c r="C108" s="185"/>
      <c r="D108" s="185"/>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5.75" customHeight="1">
      <c r="A109" s="94"/>
      <c r="B109" s="94"/>
      <c r="C109" s="185"/>
      <c r="D109" s="185"/>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5.75" customHeight="1">
      <c r="A110" s="94"/>
      <c r="B110" s="94"/>
      <c r="C110" s="185"/>
      <c r="D110" s="185"/>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5.75" customHeight="1">
      <c r="A111" s="94"/>
      <c r="B111" s="94"/>
      <c r="C111" s="185"/>
      <c r="D111" s="185"/>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5.75" customHeight="1">
      <c r="A112" s="94"/>
      <c r="B112" s="94"/>
      <c r="C112" s="185"/>
      <c r="D112" s="185"/>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5.75" customHeight="1">
      <c r="A113" s="94"/>
      <c r="B113" s="94"/>
      <c r="C113" s="185"/>
      <c r="D113" s="185"/>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5.75" customHeight="1">
      <c r="A114" s="94"/>
      <c r="B114" s="94"/>
      <c r="C114" s="185"/>
      <c r="D114" s="185"/>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5.75" customHeight="1">
      <c r="A115" s="94"/>
      <c r="B115" s="94"/>
      <c r="C115" s="185"/>
      <c r="D115" s="185"/>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5.75" customHeight="1">
      <c r="A116" s="94"/>
      <c r="B116" s="94"/>
      <c r="C116" s="185"/>
      <c r="D116" s="185"/>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5.75" customHeight="1">
      <c r="A117" s="94"/>
      <c r="B117" s="94"/>
      <c r="C117" s="185"/>
      <c r="D117" s="185"/>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5.75" customHeight="1">
      <c r="A118" s="94"/>
      <c r="B118" s="94"/>
      <c r="C118" s="185"/>
      <c r="D118" s="185"/>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5.75" customHeight="1">
      <c r="A119" s="94"/>
      <c r="B119" s="94"/>
      <c r="C119" s="185"/>
      <c r="D119" s="185"/>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5.75" customHeight="1">
      <c r="A120" s="94"/>
      <c r="B120" s="94"/>
      <c r="C120" s="185"/>
      <c r="D120" s="185"/>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5.75" customHeight="1">
      <c r="A121" s="94"/>
      <c r="B121" s="94"/>
      <c r="C121" s="185"/>
      <c r="D121" s="185"/>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5.75" customHeight="1">
      <c r="A122" s="94"/>
      <c r="B122" s="94"/>
      <c r="C122" s="185"/>
      <c r="D122" s="185"/>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5.75" customHeight="1">
      <c r="A123" s="94"/>
      <c r="B123" s="94"/>
      <c r="C123" s="185"/>
      <c r="D123" s="185"/>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5.75" customHeight="1">
      <c r="A124" s="94"/>
      <c r="B124" s="94"/>
      <c r="C124" s="185"/>
      <c r="D124" s="185"/>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5.75" customHeight="1">
      <c r="A125" s="94"/>
      <c r="B125" s="94"/>
      <c r="C125" s="185"/>
      <c r="D125" s="185"/>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5.75" customHeight="1">
      <c r="A126" s="94"/>
      <c r="B126" s="94"/>
      <c r="C126" s="185"/>
      <c r="D126" s="185"/>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5.75" customHeight="1">
      <c r="A127" s="94"/>
      <c r="B127" s="94"/>
      <c r="C127" s="185"/>
      <c r="D127" s="185"/>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5.75" customHeight="1">
      <c r="A128" s="94"/>
      <c r="B128" s="94"/>
      <c r="C128" s="185"/>
      <c r="D128" s="185"/>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5.75" customHeight="1">
      <c r="A129" s="94"/>
      <c r="B129" s="94"/>
      <c r="C129" s="185"/>
      <c r="D129" s="185"/>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5.75" customHeight="1">
      <c r="A130" s="94"/>
      <c r="B130" s="94"/>
      <c r="C130" s="185"/>
      <c r="D130" s="185"/>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5.75" customHeight="1">
      <c r="A131" s="94"/>
      <c r="B131" s="94"/>
      <c r="C131" s="185"/>
      <c r="D131" s="185"/>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5.75" customHeight="1">
      <c r="A132" s="94"/>
      <c r="B132" s="94"/>
      <c r="C132" s="185"/>
      <c r="D132" s="185"/>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5.75" customHeight="1">
      <c r="A133" s="94"/>
      <c r="B133" s="94"/>
      <c r="C133" s="185"/>
      <c r="D133" s="185"/>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5.75" customHeight="1">
      <c r="A134" s="94"/>
      <c r="B134" s="94"/>
      <c r="C134" s="185"/>
      <c r="D134" s="185"/>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5.75" customHeight="1">
      <c r="A135" s="94"/>
      <c r="B135" s="94"/>
      <c r="C135" s="185"/>
      <c r="D135" s="185"/>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5.75" customHeight="1">
      <c r="A136" s="94"/>
      <c r="B136" s="94"/>
      <c r="C136" s="185"/>
      <c r="D136" s="185"/>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5.75" customHeight="1">
      <c r="A137" s="94"/>
      <c r="B137" s="94"/>
      <c r="C137" s="185"/>
      <c r="D137" s="185"/>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5.75" customHeight="1">
      <c r="A138" s="94"/>
      <c r="B138" s="94"/>
      <c r="C138" s="185"/>
      <c r="D138" s="185"/>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5.75" customHeight="1">
      <c r="A139" s="94"/>
      <c r="B139" s="94"/>
      <c r="C139" s="185"/>
      <c r="D139" s="185"/>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5.75" customHeight="1">
      <c r="A140" s="94"/>
      <c r="B140" s="94"/>
      <c r="C140" s="185"/>
      <c r="D140" s="185"/>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5.75" customHeight="1">
      <c r="A141" s="94"/>
      <c r="B141" s="94"/>
      <c r="C141" s="185"/>
      <c r="D141" s="185"/>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5.75" customHeight="1">
      <c r="A142" s="94"/>
      <c r="B142" s="94"/>
      <c r="C142" s="185"/>
      <c r="D142" s="185"/>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5.75" customHeight="1">
      <c r="A143" s="94"/>
      <c r="B143" s="94"/>
      <c r="C143" s="185"/>
      <c r="D143" s="185"/>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5.75" customHeight="1">
      <c r="A144" s="94"/>
      <c r="B144" s="94"/>
      <c r="C144" s="185"/>
      <c r="D144" s="185"/>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5.75" customHeight="1">
      <c r="A145" s="94"/>
      <c r="B145" s="94"/>
      <c r="C145" s="185"/>
      <c r="D145" s="185"/>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5.75" customHeight="1">
      <c r="A146" s="94"/>
      <c r="B146" s="94"/>
      <c r="C146" s="185"/>
      <c r="D146" s="185"/>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5.75" customHeight="1">
      <c r="A147" s="94"/>
      <c r="B147" s="94"/>
      <c r="C147" s="185"/>
      <c r="D147" s="185"/>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5.75" customHeight="1">
      <c r="A148" s="94"/>
      <c r="B148" s="94"/>
      <c r="C148" s="185"/>
      <c r="D148" s="185"/>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5.75" customHeight="1">
      <c r="A149" s="94"/>
      <c r="B149" s="94"/>
      <c r="C149" s="185"/>
      <c r="D149" s="185"/>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5.75" customHeight="1">
      <c r="A150" s="94"/>
      <c r="B150" s="94"/>
      <c r="C150" s="185"/>
      <c r="D150" s="185"/>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5.75" customHeight="1">
      <c r="A151" s="94"/>
      <c r="B151" s="94"/>
      <c r="C151" s="185"/>
      <c r="D151" s="185"/>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5.75" customHeight="1">
      <c r="A152" s="94"/>
      <c r="B152" s="94"/>
      <c r="C152" s="185"/>
      <c r="D152" s="185"/>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5.75" customHeight="1">
      <c r="A153" s="94"/>
      <c r="B153" s="94"/>
      <c r="C153" s="185"/>
      <c r="D153" s="185"/>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5.75" customHeight="1">
      <c r="A154" s="94"/>
      <c r="B154" s="94"/>
      <c r="C154" s="185"/>
      <c r="D154" s="185"/>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5.75" customHeight="1">
      <c r="A155" s="94"/>
      <c r="B155" s="94"/>
      <c r="C155" s="185"/>
      <c r="D155" s="185"/>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5.75" customHeight="1">
      <c r="A156" s="94"/>
      <c r="B156" s="94"/>
      <c r="C156" s="185"/>
      <c r="D156" s="185"/>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5.75" customHeight="1">
      <c r="A157" s="94"/>
      <c r="B157" s="94"/>
      <c r="C157" s="185"/>
      <c r="D157" s="185"/>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5.75" customHeight="1">
      <c r="A158" s="94"/>
      <c r="B158" s="94"/>
      <c r="C158" s="185"/>
      <c r="D158" s="185"/>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5.75" customHeight="1">
      <c r="A159" s="94"/>
      <c r="B159" s="94"/>
      <c r="C159" s="185"/>
      <c r="D159" s="185"/>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5.75" customHeight="1">
      <c r="A160" s="94"/>
      <c r="B160" s="94"/>
      <c r="C160" s="185"/>
      <c r="D160" s="185"/>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5.75" customHeight="1">
      <c r="A161" s="94"/>
      <c r="B161" s="94"/>
      <c r="C161" s="185"/>
      <c r="D161" s="185"/>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5.75" customHeight="1">
      <c r="A162" s="94"/>
      <c r="B162" s="94"/>
      <c r="C162" s="185"/>
      <c r="D162" s="185"/>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5.75" customHeight="1">
      <c r="A163" s="94"/>
      <c r="B163" s="94"/>
      <c r="C163" s="185"/>
      <c r="D163" s="185"/>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5.75" customHeight="1">
      <c r="A164" s="94"/>
      <c r="B164" s="94"/>
      <c r="C164" s="185"/>
      <c r="D164" s="185"/>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5.75" customHeight="1">
      <c r="A165" s="94"/>
      <c r="B165" s="94"/>
      <c r="C165" s="185"/>
      <c r="D165" s="185"/>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5.75" customHeight="1">
      <c r="A166" s="94"/>
      <c r="B166" s="94"/>
      <c r="C166" s="185"/>
      <c r="D166" s="185"/>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5.75" customHeight="1">
      <c r="A167" s="94"/>
      <c r="B167" s="94"/>
      <c r="C167" s="185"/>
      <c r="D167" s="185"/>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5.75" customHeight="1">
      <c r="A168" s="94"/>
      <c r="B168" s="94"/>
      <c r="C168" s="185"/>
      <c r="D168" s="185"/>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5.75" customHeight="1">
      <c r="A169" s="94"/>
      <c r="B169" s="94"/>
      <c r="C169" s="185"/>
      <c r="D169" s="185"/>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5.75" customHeight="1">
      <c r="A170" s="94"/>
      <c r="B170" s="94"/>
      <c r="C170" s="185"/>
      <c r="D170" s="185"/>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5.75" customHeight="1">
      <c r="A171" s="94"/>
      <c r="B171" s="94"/>
      <c r="C171" s="185"/>
      <c r="D171" s="185"/>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5.75" customHeight="1">
      <c r="A172" s="94"/>
      <c r="B172" s="94"/>
      <c r="C172" s="185"/>
      <c r="D172" s="185"/>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5.75" customHeight="1">
      <c r="A173" s="94"/>
      <c r="B173" s="94"/>
      <c r="C173" s="185"/>
      <c r="D173" s="185"/>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5.75" customHeight="1">
      <c r="A174" s="94"/>
      <c r="B174" s="94"/>
      <c r="C174" s="185"/>
      <c r="D174" s="185"/>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5.75" customHeight="1">
      <c r="A175" s="94"/>
      <c r="B175" s="94"/>
      <c r="C175" s="185"/>
      <c r="D175" s="185"/>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5.75" customHeight="1">
      <c r="C176" s="200"/>
      <c r="D176" s="200"/>
    </row>
    <row r="177" spans="3:4" ht="15.75" customHeight="1">
      <c r="C177" s="200"/>
      <c r="D177" s="200"/>
    </row>
    <row r="178" spans="3:4" ht="15.75" customHeight="1">
      <c r="C178" s="200"/>
      <c r="D178" s="200"/>
    </row>
    <row r="179" spans="3:4" ht="15.75" customHeight="1">
      <c r="C179" s="200"/>
      <c r="D179" s="200"/>
    </row>
    <row r="180" spans="3:4" ht="15.75" customHeight="1">
      <c r="C180" s="200"/>
      <c r="D180" s="200"/>
    </row>
    <row r="181" spans="3:4" ht="15.75" customHeight="1">
      <c r="C181" s="200"/>
      <c r="D181" s="200"/>
    </row>
    <row r="182" spans="3:4" ht="15.75" customHeight="1">
      <c r="C182" s="200"/>
      <c r="D182" s="200"/>
    </row>
    <row r="183" spans="3:4" ht="15.75" customHeight="1">
      <c r="C183" s="200"/>
      <c r="D183" s="200"/>
    </row>
    <row r="184" spans="3:4" ht="15.75" customHeight="1">
      <c r="C184" s="200"/>
      <c r="D184" s="200"/>
    </row>
    <row r="185" spans="3:4" ht="15.75" customHeight="1">
      <c r="C185" s="200"/>
      <c r="D185" s="200"/>
    </row>
    <row r="186" spans="3:4" ht="15.75" customHeight="1">
      <c r="C186" s="200"/>
      <c r="D186" s="200"/>
    </row>
    <row r="187" spans="3:4" ht="15.75" customHeight="1">
      <c r="C187" s="200"/>
      <c r="D187" s="200"/>
    </row>
    <row r="188" spans="3:4" ht="15.75" customHeight="1">
      <c r="C188" s="200"/>
      <c r="D188" s="200"/>
    </row>
    <row r="189" spans="3:4" ht="15.75" customHeight="1">
      <c r="C189" s="200"/>
      <c r="D189" s="200"/>
    </row>
    <row r="190" spans="3:4" ht="15.75" customHeight="1">
      <c r="C190" s="200"/>
      <c r="D190" s="200"/>
    </row>
    <row r="191" spans="3:4" ht="15.75" customHeight="1">
      <c r="C191" s="200"/>
      <c r="D191" s="200"/>
    </row>
    <row r="192" spans="3:4" ht="15.75" customHeight="1">
      <c r="C192" s="200"/>
      <c r="D192" s="200"/>
    </row>
    <row r="193" spans="3:4" ht="15.75" customHeight="1">
      <c r="C193" s="200"/>
      <c r="D193" s="200"/>
    </row>
    <row r="194" spans="3:4" ht="15.75" customHeight="1">
      <c r="C194" s="200"/>
      <c r="D194" s="200"/>
    </row>
    <row r="195" spans="3:4" ht="15.75" customHeight="1">
      <c r="C195" s="200"/>
      <c r="D195" s="200"/>
    </row>
    <row r="196" spans="3:4" ht="15.75" customHeight="1">
      <c r="C196" s="200"/>
      <c r="D196" s="200"/>
    </row>
    <row r="197" spans="3:4" ht="15.75" customHeight="1">
      <c r="C197" s="200"/>
      <c r="D197" s="200"/>
    </row>
    <row r="198" spans="3:4" ht="15.75" customHeight="1">
      <c r="C198" s="200"/>
      <c r="D198" s="200"/>
    </row>
    <row r="199" spans="3:4" ht="15.75" customHeight="1">
      <c r="C199" s="200"/>
      <c r="D199" s="200"/>
    </row>
    <row r="200" spans="3:4" ht="15.75" customHeight="1">
      <c r="C200" s="200"/>
      <c r="D200" s="200"/>
    </row>
    <row r="201" spans="3:4" ht="15.75" customHeight="1">
      <c r="C201" s="200"/>
      <c r="D201" s="200"/>
    </row>
    <row r="202" spans="3:4" ht="15.75" customHeight="1">
      <c r="C202" s="200"/>
      <c r="D202" s="200"/>
    </row>
    <row r="203" spans="3:4" ht="15.75" customHeight="1">
      <c r="C203" s="200"/>
      <c r="D203" s="200"/>
    </row>
    <row r="204" spans="3:4" ht="15.75" customHeight="1">
      <c r="C204" s="200"/>
      <c r="D204" s="200"/>
    </row>
    <row r="205" spans="3:4" ht="15.75" customHeight="1">
      <c r="C205" s="200"/>
      <c r="D205" s="200"/>
    </row>
    <row r="206" spans="3:4" ht="15.75" customHeight="1">
      <c r="C206" s="200"/>
      <c r="D206" s="200"/>
    </row>
    <row r="207" spans="3:4" ht="15.75" customHeight="1">
      <c r="C207" s="200"/>
      <c r="D207" s="200"/>
    </row>
    <row r="208" spans="3:4" ht="15.75" customHeight="1">
      <c r="C208" s="200"/>
      <c r="D208" s="200"/>
    </row>
    <row r="209" spans="3:4" ht="15.75" customHeight="1">
      <c r="C209" s="200"/>
      <c r="D209" s="200"/>
    </row>
    <row r="210" spans="3:4" ht="15.75" customHeight="1">
      <c r="C210" s="200"/>
      <c r="D210" s="200"/>
    </row>
    <row r="211" spans="3:4" ht="15.75" customHeight="1">
      <c r="C211" s="200"/>
      <c r="D211" s="200"/>
    </row>
    <row r="212" spans="3:4" ht="15.75" customHeight="1">
      <c r="C212" s="200"/>
      <c r="D212" s="200"/>
    </row>
    <row r="213" spans="3:4" ht="15.75" customHeight="1">
      <c r="C213" s="200"/>
      <c r="D213" s="200"/>
    </row>
    <row r="214" spans="3:4" ht="15.75" customHeight="1">
      <c r="C214" s="200"/>
      <c r="D214" s="200"/>
    </row>
    <row r="215" spans="3:4" ht="15.75" customHeight="1">
      <c r="C215" s="200"/>
      <c r="D215" s="200"/>
    </row>
    <row r="216" spans="3:4" ht="15.75" customHeight="1">
      <c r="C216" s="200"/>
      <c r="D216" s="200"/>
    </row>
    <row r="217" spans="3:4" ht="15.75" customHeight="1">
      <c r="C217" s="200"/>
      <c r="D217" s="200"/>
    </row>
    <row r="218" spans="3:4" ht="15.75" customHeight="1">
      <c r="C218" s="200"/>
      <c r="D218" s="200"/>
    </row>
    <row r="219" spans="3:4" ht="15.75" customHeight="1">
      <c r="C219" s="200"/>
      <c r="D219" s="200"/>
    </row>
    <row r="220" spans="3:4" ht="15.75" customHeight="1">
      <c r="C220" s="200"/>
      <c r="D220" s="200"/>
    </row>
    <row r="221" spans="3:4" ht="15.75" customHeight="1">
      <c r="C221" s="200"/>
      <c r="D221" s="200"/>
    </row>
    <row r="222" spans="3:4" ht="15.75" customHeight="1">
      <c r="C222" s="200"/>
      <c r="D222" s="200"/>
    </row>
    <row r="223" spans="3:4" ht="15.75" customHeight="1">
      <c r="C223" s="200"/>
      <c r="D223" s="200"/>
    </row>
    <row r="224" spans="3:4" ht="15.75" customHeight="1">
      <c r="C224" s="200"/>
      <c r="D224" s="200"/>
    </row>
    <row r="225" spans="3:4" ht="15.75" customHeight="1">
      <c r="C225" s="200"/>
      <c r="D225" s="200"/>
    </row>
    <row r="226" spans="3:4" ht="15.75" customHeight="1">
      <c r="C226" s="200"/>
      <c r="D226" s="200"/>
    </row>
    <row r="227" spans="3:4" ht="15.75" customHeight="1">
      <c r="C227" s="200"/>
      <c r="D227" s="200"/>
    </row>
    <row r="228" spans="3:4" ht="15.75" customHeight="1">
      <c r="C228" s="200"/>
      <c r="D228" s="200"/>
    </row>
    <row r="229" spans="3:4" ht="15.75" customHeight="1">
      <c r="C229" s="200"/>
      <c r="D229" s="200"/>
    </row>
    <row r="230" spans="3:4" ht="15.75" customHeight="1">
      <c r="C230" s="200"/>
      <c r="D230" s="200"/>
    </row>
    <row r="231" spans="3:4" ht="15.75" customHeight="1">
      <c r="C231" s="200"/>
      <c r="D231" s="200"/>
    </row>
    <row r="232" spans="3:4" ht="15.75" customHeight="1">
      <c r="C232" s="200"/>
      <c r="D232" s="200"/>
    </row>
    <row r="233" spans="3:4" ht="15.75" customHeight="1">
      <c r="C233" s="200"/>
      <c r="D233" s="200"/>
    </row>
    <row r="234" spans="3:4" ht="15.75" customHeight="1">
      <c r="C234" s="200"/>
      <c r="D234" s="200"/>
    </row>
    <row r="235" spans="3:4" ht="15.75" customHeight="1">
      <c r="C235" s="200"/>
      <c r="D235" s="200"/>
    </row>
    <row r="236" spans="3:4" ht="15.75" customHeight="1">
      <c r="C236" s="200"/>
      <c r="D236" s="200"/>
    </row>
    <row r="237" spans="3:4" ht="15.75" customHeight="1">
      <c r="C237" s="200"/>
      <c r="D237" s="200"/>
    </row>
    <row r="238" spans="3:4" ht="15.75" customHeight="1">
      <c r="C238" s="200"/>
      <c r="D238" s="200"/>
    </row>
    <row r="239" spans="3:4" ht="15.75" customHeight="1">
      <c r="C239" s="200"/>
      <c r="D239" s="200"/>
    </row>
    <row r="240" spans="3: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B2"/>
    <mergeCell ref="A17:B17"/>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1000"/>
  <sheetViews>
    <sheetView topLeftCell="A8" workbookViewId="0"/>
  </sheetViews>
  <sheetFormatPr defaultColWidth="12.5703125" defaultRowHeight="15" customHeight="1"/>
  <cols>
    <col min="1" max="1" width="17.140625" customWidth="1"/>
    <col min="2" max="3" width="12.5703125" customWidth="1"/>
    <col min="4" max="5" width="8.42578125" customWidth="1"/>
    <col min="6" max="6" width="11.28515625" customWidth="1"/>
    <col min="7" max="7" width="8.42578125" customWidth="1"/>
    <col min="8" max="9" width="9.42578125" customWidth="1"/>
    <col min="10" max="10" width="7.85546875" customWidth="1"/>
    <col min="11" max="11" width="6.42578125" customWidth="1"/>
    <col min="12" max="12" width="6.140625" customWidth="1"/>
    <col min="13" max="14" width="9.42578125" customWidth="1"/>
    <col min="15" max="15" width="9.28515625" customWidth="1"/>
    <col min="16" max="16" width="19.85546875" customWidth="1"/>
    <col min="18" max="18" width="8.42578125" customWidth="1"/>
  </cols>
  <sheetData>
    <row r="1" spans="1:19" ht="51">
      <c r="A1" s="201" t="s">
        <v>163</v>
      </c>
      <c r="B1" s="201" t="s">
        <v>184</v>
      </c>
      <c r="C1" s="201" t="s">
        <v>433</v>
      </c>
      <c r="D1" s="202" t="s">
        <v>434</v>
      </c>
      <c r="E1" s="202" t="s">
        <v>435</v>
      </c>
      <c r="F1" s="202" t="s">
        <v>436</v>
      </c>
      <c r="G1" s="203" t="s">
        <v>437</v>
      </c>
      <c r="H1" s="202" t="s">
        <v>438</v>
      </c>
      <c r="I1" s="202" t="s">
        <v>439</v>
      </c>
      <c r="J1" s="202" t="s">
        <v>440</v>
      </c>
      <c r="K1" s="202" t="s">
        <v>441</v>
      </c>
      <c r="L1" s="202" t="s">
        <v>442</v>
      </c>
      <c r="M1" s="202" t="s">
        <v>443</v>
      </c>
      <c r="N1" s="202" t="s">
        <v>444</v>
      </c>
      <c r="O1" s="202" t="s">
        <v>445</v>
      </c>
      <c r="P1" s="202" t="s">
        <v>446</v>
      </c>
      <c r="Q1" s="204" t="s">
        <v>447</v>
      </c>
      <c r="R1" s="202" t="s">
        <v>448</v>
      </c>
      <c r="S1" s="202" t="s">
        <v>449</v>
      </c>
    </row>
    <row r="2" spans="1:19" ht="12.75">
      <c r="A2" s="205">
        <f>EventStartDate-1</f>
        <v>45723</v>
      </c>
      <c r="B2" s="206">
        <v>0.8125</v>
      </c>
      <c r="C2" s="207" t="s">
        <v>450</v>
      </c>
      <c r="D2" s="208" t="s">
        <v>451</v>
      </c>
      <c r="E2" s="209"/>
      <c r="F2" s="209"/>
      <c r="G2" s="210">
        <f t="shared" ref="G2:G20" si="0">SUM(E2:F2)</f>
        <v>0</v>
      </c>
      <c r="H2" s="208"/>
      <c r="I2" s="13"/>
      <c r="J2" s="13"/>
      <c r="K2" s="13"/>
      <c r="L2" s="13"/>
      <c r="M2" s="13"/>
      <c r="N2" s="13"/>
      <c r="O2" s="13"/>
      <c r="P2" s="13"/>
      <c r="Q2" s="13"/>
      <c r="R2" s="13"/>
      <c r="S2" s="13">
        <f t="shared" ref="S2:S20" si="1">G2-SUM(I2:R2)</f>
        <v>0</v>
      </c>
    </row>
    <row r="3" spans="1:19" ht="12.75">
      <c r="A3" s="205">
        <f>EventStartDate</f>
        <v>45724</v>
      </c>
      <c r="B3" s="206">
        <v>0.33333333333333331</v>
      </c>
      <c r="C3" s="207" t="s">
        <v>452</v>
      </c>
      <c r="D3" s="208" t="s">
        <v>451</v>
      </c>
      <c r="E3" s="209"/>
      <c r="F3" s="209"/>
      <c r="G3" s="210">
        <f t="shared" si="0"/>
        <v>0</v>
      </c>
      <c r="H3" s="208"/>
      <c r="I3" s="13"/>
      <c r="J3" s="13"/>
      <c r="K3" s="13"/>
      <c r="L3" s="13"/>
      <c r="M3" s="13"/>
      <c r="N3" s="13"/>
      <c r="O3" s="13"/>
      <c r="P3" s="13"/>
      <c r="Q3" s="13"/>
      <c r="R3" s="13"/>
      <c r="S3" s="13">
        <f t="shared" si="1"/>
        <v>0</v>
      </c>
    </row>
    <row r="4" spans="1:19" ht="12.75">
      <c r="A4" s="205">
        <f>EventStartDate</f>
        <v>45724</v>
      </c>
      <c r="B4" s="206">
        <v>0.52083333333333337</v>
      </c>
      <c r="C4" s="207" t="s">
        <v>453</v>
      </c>
      <c r="D4" s="208" t="s">
        <v>451</v>
      </c>
      <c r="E4" s="209"/>
      <c r="F4" s="209"/>
      <c r="G4" s="210">
        <f t="shared" si="0"/>
        <v>0</v>
      </c>
      <c r="H4" s="208"/>
      <c r="I4" s="13"/>
      <c r="J4" s="13"/>
      <c r="K4" s="13"/>
      <c r="L4" s="13"/>
      <c r="M4" s="13"/>
      <c r="N4" s="13"/>
      <c r="O4" s="13"/>
      <c r="P4" s="13"/>
      <c r="Q4" s="13"/>
      <c r="R4" s="13"/>
      <c r="S4" s="13">
        <f t="shared" si="1"/>
        <v>0</v>
      </c>
    </row>
    <row r="5" spans="1:19" ht="12.75">
      <c r="A5" s="205">
        <f>EventStartDate</f>
        <v>45724</v>
      </c>
      <c r="B5" s="206">
        <v>0.75</v>
      </c>
      <c r="C5" s="207" t="s">
        <v>450</v>
      </c>
      <c r="D5" s="208" t="s">
        <v>451</v>
      </c>
      <c r="E5" s="209"/>
      <c r="F5" s="209"/>
      <c r="G5" s="210">
        <f t="shared" si="0"/>
        <v>0</v>
      </c>
      <c r="H5" s="208"/>
      <c r="I5" s="13"/>
      <c r="J5" s="13"/>
      <c r="K5" s="13"/>
      <c r="L5" s="13"/>
      <c r="M5" s="13"/>
      <c r="N5" s="13"/>
      <c r="O5" s="13"/>
      <c r="P5" s="13"/>
      <c r="Q5" s="13"/>
      <c r="R5" s="13"/>
      <c r="S5" s="13">
        <f t="shared" si="1"/>
        <v>0</v>
      </c>
    </row>
    <row r="6" spans="1:19" ht="12.75">
      <c r="A6" s="205">
        <f>EventStartDate</f>
        <v>45724</v>
      </c>
      <c r="B6" s="206">
        <v>0.75</v>
      </c>
      <c r="C6" s="207" t="s">
        <v>450</v>
      </c>
      <c r="D6" s="208" t="s">
        <v>454</v>
      </c>
      <c r="E6" s="209"/>
      <c r="F6" s="209"/>
      <c r="G6" s="210">
        <f t="shared" si="0"/>
        <v>0</v>
      </c>
      <c r="H6" s="208"/>
      <c r="I6" s="13"/>
      <c r="J6" s="13"/>
      <c r="K6" s="13"/>
      <c r="L6" s="13"/>
      <c r="M6" s="13"/>
      <c r="N6" s="13"/>
      <c r="O6" s="13"/>
      <c r="P6" s="13"/>
      <c r="Q6" s="13"/>
      <c r="R6" s="13"/>
      <c r="S6" s="13">
        <f t="shared" si="1"/>
        <v>0</v>
      </c>
    </row>
    <row r="7" spans="1:19" ht="12.75">
      <c r="A7" s="205">
        <f t="shared" ref="A7:A13" si="2">EventStartDate+1</f>
        <v>45725</v>
      </c>
      <c r="B7" s="206">
        <v>0.29166666666666669</v>
      </c>
      <c r="C7" s="207" t="s">
        <v>452</v>
      </c>
      <c r="D7" s="208" t="s">
        <v>451</v>
      </c>
      <c r="E7" s="209"/>
      <c r="F7" s="209"/>
      <c r="G7" s="210">
        <f t="shared" si="0"/>
        <v>0</v>
      </c>
      <c r="H7" s="208"/>
      <c r="I7" s="13"/>
      <c r="J7" s="13"/>
      <c r="K7" s="13"/>
      <c r="L7" s="13"/>
      <c r="M7" s="13"/>
      <c r="N7" s="13"/>
      <c r="O7" s="13"/>
      <c r="P7" s="13"/>
      <c r="Q7" s="13"/>
      <c r="R7" s="13"/>
      <c r="S7" s="13">
        <f t="shared" si="1"/>
        <v>0</v>
      </c>
    </row>
    <row r="8" spans="1:19" ht="12.75">
      <c r="A8" s="205">
        <f t="shared" si="2"/>
        <v>45725</v>
      </c>
      <c r="B8" s="206">
        <v>0.29166666666666669</v>
      </c>
      <c r="C8" s="207" t="s">
        <v>452</v>
      </c>
      <c r="D8" s="208" t="s">
        <v>454</v>
      </c>
      <c r="E8" s="209"/>
      <c r="F8" s="209"/>
      <c r="G8" s="210">
        <f t="shared" si="0"/>
        <v>0</v>
      </c>
      <c r="H8" s="208"/>
      <c r="I8" s="13"/>
      <c r="J8" s="13"/>
      <c r="K8" s="13"/>
      <c r="L8" s="13"/>
      <c r="M8" s="13"/>
      <c r="N8" s="13"/>
      <c r="O8" s="13"/>
      <c r="P8" s="13"/>
      <c r="Q8" s="13"/>
      <c r="R8" s="13"/>
      <c r="S8" s="13">
        <f t="shared" si="1"/>
        <v>0</v>
      </c>
    </row>
    <row r="9" spans="1:19" ht="12.75">
      <c r="A9" s="205">
        <f t="shared" si="2"/>
        <v>45725</v>
      </c>
      <c r="B9" s="206">
        <v>0.41666666666666669</v>
      </c>
      <c r="C9" s="207" t="s">
        <v>455</v>
      </c>
      <c r="D9" s="208" t="s">
        <v>454</v>
      </c>
      <c r="E9" s="209"/>
      <c r="F9" s="209"/>
      <c r="G9" s="210">
        <f t="shared" si="0"/>
        <v>0</v>
      </c>
      <c r="H9" s="208"/>
      <c r="I9" s="13"/>
      <c r="J9" s="13"/>
      <c r="K9" s="13"/>
      <c r="L9" s="13"/>
      <c r="M9" s="13"/>
      <c r="N9" s="13"/>
      <c r="O9" s="13"/>
      <c r="P9" s="13"/>
      <c r="Q9" s="13"/>
      <c r="R9" s="13"/>
      <c r="S9" s="13">
        <f t="shared" si="1"/>
        <v>0</v>
      </c>
    </row>
    <row r="10" spans="1:19" ht="12.75">
      <c r="A10" s="205">
        <f t="shared" si="2"/>
        <v>45725</v>
      </c>
      <c r="B10" s="206">
        <v>0.5625</v>
      </c>
      <c r="C10" s="207" t="s">
        <v>453</v>
      </c>
      <c r="D10" s="208" t="s">
        <v>451</v>
      </c>
      <c r="E10" s="209"/>
      <c r="F10" s="209"/>
      <c r="G10" s="210">
        <f t="shared" si="0"/>
        <v>0</v>
      </c>
      <c r="H10" s="208"/>
      <c r="I10" s="13"/>
      <c r="J10" s="13"/>
      <c r="K10" s="13"/>
      <c r="L10" s="13"/>
      <c r="M10" s="13"/>
      <c r="N10" s="13"/>
      <c r="O10" s="13"/>
      <c r="P10" s="13"/>
      <c r="Q10" s="13"/>
      <c r="R10" s="13"/>
      <c r="S10" s="13">
        <f t="shared" si="1"/>
        <v>0</v>
      </c>
    </row>
    <row r="11" spans="1:19" ht="12.75">
      <c r="A11" s="205">
        <f t="shared" si="2"/>
        <v>45725</v>
      </c>
      <c r="B11" s="206">
        <v>0.5625</v>
      </c>
      <c r="C11" s="207" t="s">
        <v>453</v>
      </c>
      <c r="D11" s="208" t="s">
        <v>454</v>
      </c>
      <c r="E11" s="209"/>
      <c r="F11" s="209"/>
      <c r="G11" s="210">
        <f t="shared" si="0"/>
        <v>0</v>
      </c>
      <c r="H11" s="208"/>
      <c r="I11" s="13"/>
      <c r="J11" s="13"/>
      <c r="K11" s="13"/>
      <c r="L11" s="13"/>
      <c r="M11" s="13"/>
      <c r="N11" s="13"/>
      <c r="O11" s="13"/>
      <c r="P11" s="13"/>
      <c r="Q11" s="13"/>
      <c r="R11" s="13"/>
      <c r="S11" s="13">
        <f t="shared" si="1"/>
        <v>0</v>
      </c>
    </row>
    <row r="12" spans="1:19" ht="12.75">
      <c r="A12" s="205">
        <f t="shared" si="2"/>
        <v>45725</v>
      </c>
      <c r="B12" s="206">
        <v>0.625</v>
      </c>
      <c r="C12" s="207" t="s">
        <v>455</v>
      </c>
      <c r="D12" s="208" t="s">
        <v>454</v>
      </c>
      <c r="E12" s="209"/>
      <c r="F12" s="209"/>
      <c r="G12" s="210">
        <f t="shared" si="0"/>
        <v>0</v>
      </c>
      <c r="H12" s="208"/>
      <c r="I12" s="13"/>
      <c r="J12" s="13"/>
      <c r="K12" s="13"/>
      <c r="L12" s="13"/>
      <c r="M12" s="13"/>
      <c r="N12" s="13"/>
      <c r="O12" s="13"/>
      <c r="P12" s="13"/>
      <c r="Q12" s="13"/>
      <c r="R12" s="13"/>
      <c r="S12" s="13">
        <f t="shared" si="1"/>
        <v>0</v>
      </c>
    </row>
    <row r="13" spans="1:19" ht="12.75">
      <c r="A13" s="205">
        <f t="shared" si="2"/>
        <v>45725</v>
      </c>
      <c r="B13" s="206">
        <v>0.75</v>
      </c>
      <c r="C13" s="207" t="s">
        <v>450</v>
      </c>
      <c r="D13" s="208" t="s">
        <v>451</v>
      </c>
      <c r="E13" s="209"/>
      <c r="F13" s="209"/>
      <c r="G13" s="210">
        <f t="shared" si="0"/>
        <v>0</v>
      </c>
      <c r="H13" s="208"/>
      <c r="I13" s="13"/>
      <c r="J13" s="13"/>
      <c r="K13" s="13"/>
      <c r="L13" s="13"/>
      <c r="M13" s="13"/>
      <c r="N13" s="13"/>
      <c r="O13" s="13"/>
      <c r="P13" s="13"/>
      <c r="Q13" s="13"/>
      <c r="R13" s="13"/>
      <c r="S13" s="13">
        <f t="shared" si="1"/>
        <v>0</v>
      </c>
    </row>
    <row r="14" spans="1:19" ht="12.75">
      <c r="A14" s="205">
        <f t="shared" ref="A14:A20" si="3">EventStartDate+2</f>
        <v>45726</v>
      </c>
      <c r="B14" s="206">
        <v>0.29166666666666669</v>
      </c>
      <c r="C14" s="207" t="s">
        <v>452</v>
      </c>
      <c r="D14" s="208" t="s">
        <v>451</v>
      </c>
      <c r="E14" s="209"/>
      <c r="F14" s="209"/>
      <c r="G14" s="210">
        <f t="shared" si="0"/>
        <v>0</v>
      </c>
      <c r="H14" s="208"/>
      <c r="I14" s="13"/>
      <c r="J14" s="13"/>
      <c r="K14" s="13"/>
      <c r="L14" s="13"/>
      <c r="M14" s="13"/>
      <c r="N14" s="13"/>
      <c r="O14" s="13"/>
      <c r="P14" s="13"/>
      <c r="Q14" s="13"/>
      <c r="R14" s="13"/>
      <c r="S14" s="13">
        <f t="shared" si="1"/>
        <v>0</v>
      </c>
    </row>
    <row r="15" spans="1:19" ht="12.75">
      <c r="A15" s="205">
        <f t="shared" si="3"/>
        <v>45726</v>
      </c>
      <c r="B15" s="206">
        <v>0.29166666666666669</v>
      </c>
      <c r="C15" s="207" t="s">
        <v>452</v>
      </c>
      <c r="D15" s="208" t="s">
        <v>454</v>
      </c>
      <c r="E15" s="209"/>
      <c r="F15" s="209"/>
      <c r="G15" s="210">
        <f t="shared" si="0"/>
        <v>0</v>
      </c>
      <c r="H15" s="208"/>
      <c r="I15" s="13"/>
      <c r="J15" s="13"/>
      <c r="K15" s="13"/>
      <c r="L15" s="13"/>
      <c r="M15" s="13"/>
      <c r="N15" s="13"/>
      <c r="O15" s="13"/>
      <c r="P15" s="13"/>
      <c r="Q15" s="13"/>
      <c r="R15" s="13"/>
      <c r="S15" s="13">
        <f t="shared" si="1"/>
        <v>0</v>
      </c>
    </row>
    <row r="16" spans="1:19" ht="12.75">
      <c r="A16" s="205">
        <f t="shared" si="3"/>
        <v>45726</v>
      </c>
      <c r="B16" s="206">
        <v>0.41666666666666669</v>
      </c>
      <c r="C16" s="207" t="s">
        <v>455</v>
      </c>
      <c r="D16" s="208" t="s">
        <v>454</v>
      </c>
      <c r="E16" s="209"/>
      <c r="F16" s="209"/>
      <c r="G16" s="210">
        <f t="shared" si="0"/>
        <v>0</v>
      </c>
      <c r="H16" s="208"/>
      <c r="I16" s="13"/>
      <c r="J16" s="13"/>
      <c r="K16" s="13"/>
      <c r="L16" s="13"/>
      <c r="M16" s="13"/>
      <c r="N16" s="13"/>
      <c r="O16" s="13"/>
      <c r="P16" s="13"/>
      <c r="Q16" s="13"/>
      <c r="R16" s="13"/>
      <c r="S16" s="13">
        <f t="shared" si="1"/>
        <v>0</v>
      </c>
    </row>
    <row r="17" spans="1:19" ht="12.75">
      <c r="A17" s="205">
        <f t="shared" si="3"/>
        <v>45726</v>
      </c>
      <c r="B17" s="206">
        <v>0.5625</v>
      </c>
      <c r="C17" s="207" t="s">
        <v>453</v>
      </c>
      <c r="D17" s="208" t="s">
        <v>451</v>
      </c>
      <c r="E17" s="209"/>
      <c r="F17" s="209"/>
      <c r="G17" s="210">
        <f t="shared" si="0"/>
        <v>0</v>
      </c>
      <c r="H17" s="208"/>
      <c r="I17" s="13"/>
      <c r="J17" s="13"/>
      <c r="K17" s="13"/>
      <c r="L17" s="13"/>
      <c r="M17" s="13"/>
      <c r="N17" s="13"/>
      <c r="O17" s="13"/>
      <c r="P17" s="13"/>
      <c r="Q17" s="13"/>
      <c r="R17" s="13"/>
      <c r="S17" s="13">
        <f t="shared" si="1"/>
        <v>0</v>
      </c>
    </row>
    <row r="18" spans="1:19" ht="12.75">
      <c r="A18" s="205">
        <f t="shared" si="3"/>
        <v>45726</v>
      </c>
      <c r="B18" s="206">
        <v>0.5625</v>
      </c>
      <c r="C18" s="207" t="s">
        <v>453</v>
      </c>
      <c r="D18" s="208" t="s">
        <v>454</v>
      </c>
      <c r="E18" s="209"/>
      <c r="F18" s="209"/>
      <c r="G18" s="210">
        <f t="shared" si="0"/>
        <v>0</v>
      </c>
      <c r="H18" s="208"/>
      <c r="I18" s="13"/>
      <c r="J18" s="13"/>
      <c r="K18" s="13"/>
      <c r="L18" s="13"/>
      <c r="M18" s="13"/>
      <c r="N18" s="13"/>
      <c r="O18" s="13"/>
      <c r="P18" s="13"/>
      <c r="Q18" s="13"/>
      <c r="R18" s="13"/>
      <c r="S18" s="13">
        <f t="shared" si="1"/>
        <v>0</v>
      </c>
    </row>
    <row r="19" spans="1:19" ht="12.75">
      <c r="A19" s="205">
        <f t="shared" si="3"/>
        <v>45726</v>
      </c>
      <c r="B19" s="206">
        <v>0.625</v>
      </c>
      <c r="C19" s="207" t="s">
        <v>455</v>
      </c>
      <c r="D19" s="208" t="s">
        <v>454</v>
      </c>
      <c r="E19" s="209"/>
      <c r="F19" s="209"/>
      <c r="G19" s="210">
        <f t="shared" si="0"/>
        <v>0</v>
      </c>
      <c r="H19" s="208"/>
      <c r="I19" s="13"/>
      <c r="J19" s="13"/>
      <c r="K19" s="13"/>
      <c r="L19" s="13"/>
      <c r="M19" s="13"/>
      <c r="N19" s="13"/>
      <c r="O19" s="13"/>
      <c r="P19" s="13"/>
      <c r="Q19" s="13"/>
      <c r="R19" s="13"/>
      <c r="S19" s="13">
        <f t="shared" si="1"/>
        <v>0</v>
      </c>
    </row>
    <row r="20" spans="1:19" ht="12.75">
      <c r="A20" s="205">
        <f t="shared" si="3"/>
        <v>45726</v>
      </c>
      <c r="B20" s="206">
        <v>0.83333333333333337</v>
      </c>
      <c r="C20" s="207" t="s">
        <v>450</v>
      </c>
      <c r="D20" s="208" t="s">
        <v>451</v>
      </c>
      <c r="E20" s="209"/>
      <c r="F20" s="209"/>
      <c r="G20" s="210">
        <f t="shared" si="0"/>
        <v>0</v>
      </c>
      <c r="H20" s="208"/>
      <c r="I20" s="13"/>
      <c r="J20" s="13"/>
      <c r="K20" s="13"/>
      <c r="L20" s="13"/>
      <c r="M20" s="13"/>
      <c r="N20" s="13"/>
      <c r="O20" s="13"/>
      <c r="P20" s="13">
        <v>1</v>
      </c>
      <c r="Q20" s="13"/>
      <c r="R20" s="13"/>
      <c r="S20" s="13">
        <f t="shared" si="1"/>
        <v>-1</v>
      </c>
    </row>
    <row r="21" spans="1:19" ht="15.75" customHeight="1"/>
    <row r="22" spans="1:19" ht="15.75" customHeight="1"/>
    <row r="23" spans="1:19" ht="15.75" customHeight="1"/>
    <row r="24" spans="1:19" ht="15.75" customHeight="1">
      <c r="A24" s="201" t="s">
        <v>163</v>
      </c>
      <c r="B24" s="201" t="s">
        <v>184</v>
      </c>
      <c r="C24" s="201" t="s">
        <v>433</v>
      </c>
      <c r="D24" s="202" t="s">
        <v>434</v>
      </c>
      <c r="E24" s="203" t="s">
        <v>437</v>
      </c>
    </row>
    <row r="25" spans="1:19" ht="15.75" customHeight="1">
      <c r="A25" s="205">
        <v>45365</v>
      </c>
      <c r="B25" s="206">
        <v>0.8125</v>
      </c>
      <c r="C25" s="207" t="s">
        <v>450</v>
      </c>
      <c r="D25" s="208" t="s">
        <v>451</v>
      </c>
      <c r="E25" s="204">
        <v>10</v>
      </c>
    </row>
    <row r="26" spans="1:19" ht="15.75" customHeight="1">
      <c r="A26" s="205">
        <v>45366</v>
      </c>
      <c r="B26" s="206">
        <v>0.33333333333333331</v>
      </c>
      <c r="C26" s="207" t="s">
        <v>452</v>
      </c>
      <c r="D26" s="208" t="s">
        <v>451</v>
      </c>
      <c r="E26" s="210">
        <v>10</v>
      </c>
    </row>
    <row r="27" spans="1:19" ht="15.75" customHeight="1">
      <c r="A27" s="205">
        <v>45366</v>
      </c>
      <c r="B27" s="206">
        <v>0.52083333333333337</v>
      </c>
      <c r="C27" s="207" t="s">
        <v>453</v>
      </c>
      <c r="D27" s="208" t="s">
        <v>451</v>
      </c>
      <c r="E27" s="210">
        <v>15</v>
      </c>
    </row>
    <row r="28" spans="1:19" ht="15.75" customHeight="1">
      <c r="A28" s="205">
        <v>45366</v>
      </c>
      <c r="B28" s="206">
        <v>0.75</v>
      </c>
      <c r="C28" s="207" t="s">
        <v>450</v>
      </c>
      <c r="D28" s="208" t="s">
        <v>451</v>
      </c>
      <c r="E28" s="210">
        <v>35</v>
      </c>
    </row>
    <row r="29" spans="1:19" ht="15.75" customHeight="1">
      <c r="A29" s="205">
        <v>45366</v>
      </c>
      <c r="B29" s="206">
        <v>0.75</v>
      </c>
      <c r="C29" s="207" t="s">
        <v>450</v>
      </c>
      <c r="D29" s="208" t="s">
        <v>454</v>
      </c>
      <c r="E29" s="210">
        <v>25</v>
      </c>
    </row>
    <row r="30" spans="1:19" ht="15.75" customHeight="1">
      <c r="A30" s="205">
        <v>45367</v>
      </c>
      <c r="B30" s="206">
        <v>0.29166666666666669</v>
      </c>
      <c r="C30" s="207" t="s">
        <v>452</v>
      </c>
      <c r="D30" s="208" t="s">
        <v>451</v>
      </c>
      <c r="E30" s="210">
        <v>80</v>
      </c>
    </row>
    <row r="31" spans="1:19" ht="15.75" customHeight="1">
      <c r="A31" s="205">
        <v>45367</v>
      </c>
      <c r="B31" s="206">
        <v>0.29166666666666669</v>
      </c>
      <c r="C31" s="207" t="s">
        <v>452</v>
      </c>
      <c r="D31" s="208" t="s">
        <v>454</v>
      </c>
      <c r="E31" s="210">
        <v>25</v>
      </c>
    </row>
    <row r="32" spans="1:19" ht="15.75" customHeight="1">
      <c r="A32" s="205">
        <v>45367</v>
      </c>
      <c r="B32" s="206">
        <v>0.41666666666666669</v>
      </c>
      <c r="C32" s="207" t="s">
        <v>455</v>
      </c>
      <c r="D32" s="208" t="s">
        <v>454</v>
      </c>
      <c r="E32" s="210">
        <v>25</v>
      </c>
    </row>
    <row r="33" spans="1:5" ht="15.75" customHeight="1">
      <c r="A33" s="205">
        <v>45367</v>
      </c>
      <c r="B33" s="206">
        <v>0.5625</v>
      </c>
      <c r="C33" s="207" t="s">
        <v>453</v>
      </c>
      <c r="D33" s="208" t="s">
        <v>451</v>
      </c>
      <c r="E33" s="210">
        <v>80</v>
      </c>
    </row>
    <row r="34" spans="1:5" ht="15.75" customHeight="1">
      <c r="A34" s="205">
        <v>45367</v>
      </c>
      <c r="B34" s="206">
        <v>0.5625</v>
      </c>
      <c r="C34" s="207" t="s">
        <v>453</v>
      </c>
      <c r="D34" s="208" t="s">
        <v>454</v>
      </c>
      <c r="E34" s="210">
        <v>25</v>
      </c>
    </row>
    <row r="35" spans="1:5" ht="15.75" customHeight="1">
      <c r="A35" s="205">
        <v>45367</v>
      </c>
      <c r="B35" s="206">
        <v>0.625</v>
      </c>
      <c r="C35" s="207" t="s">
        <v>455</v>
      </c>
      <c r="D35" s="208" t="s">
        <v>454</v>
      </c>
      <c r="E35" s="210">
        <v>25</v>
      </c>
    </row>
    <row r="36" spans="1:5" ht="15.75" customHeight="1">
      <c r="A36" s="205">
        <v>45367</v>
      </c>
      <c r="B36" s="206">
        <v>0.75</v>
      </c>
      <c r="C36" s="207" t="s">
        <v>450</v>
      </c>
      <c r="D36" s="208" t="s">
        <v>451</v>
      </c>
      <c r="E36" s="210">
        <v>80</v>
      </c>
    </row>
    <row r="37" spans="1:5" ht="15.75" customHeight="1">
      <c r="A37" s="205">
        <v>45368</v>
      </c>
      <c r="B37" s="206">
        <v>0.29166666666666669</v>
      </c>
      <c r="C37" s="207" t="s">
        <v>452</v>
      </c>
      <c r="D37" s="208" t="s">
        <v>451</v>
      </c>
      <c r="E37" s="210">
        <v>80</v>
      </c>
    </row>
    <row r="38" spans="1:5" ht="15.75" customHeight="1">
      <c r="A38" s="205">
        <v>45368</v>
      </c>
      <c r="B38" s="206">
        <v>0.29166666666666669</v>
      </c>
      <c r="C38" s="207" t="s">
        <v>452</v>
      </c>
      <c r="D38" s="208" t="s">
        <v>454</v>
      </c>
      <c r="E38" s="210">
        <v>25</v>
      </c>
    </row>
    <row r="39" spans="1:5" ht="15.75" customHeight="1">
      <c r="A39" s="205">
        <v>45368</v>
      </c>
      <c r="B39" s="206">
        <v>0.41666666666666669</v>
      </c>
      <c r="C39" s="207" t="s">
        <v>455</v>
      </c>
      <c r="D39" s="208" t="s">
        <v>454</v>
      </c>
      <c r="E39" s="210">
        <v>25</v>
      </c>
    </row>
    <row r="40" spans="1:5" ht="15.75" customHeight="1">
      <c r="A40" s="205">
        <v>45368</v>
      </c>
      <c r="B40" s="206">
        <v>0.5625</v>
      </c>
      <c r="C40" s="207" t="s">
        <v>453</v>
      </c>
      <c r="D40" s="208" t="s">
        <v>451</v>
      </c>
      <c r="E40" s="210">
        <v>80</v>
      </c>
    </row>
    <row r="41" spans="1:5" ht="15.75" customHeight="1">
      <c r="A41" s="205">
        <v>45368</v>
      </c>
      <c r="B41" s="206">
        <v>0.5625</v>
      </c>
      <c r="C41" s="207" t="s">
        <v>453</v>
      </c>
      <c r="D41" s="208" t="s">
        <v>454</v>
      </c>
      <c r="E41" s="210">
        <v>25</v>
      </c>
    </row>
    <row r="42" spans="1:5" ht="15.75" customHeight="1">
      <c r="A42" s="205">
        <v>45368</v>
      </c>
      <c r="B42" s="206">
        <v>0.625</v>
      </c>
      <c r="C42" s="207" t="s">
        <v>455</v>
      </c>
      <c r="D42" s="208" t="s">
        <v>454</v>
      </c>
      <c r="E42" s="210">
        <v>25</v>
      </c>
    </row>
    <row r="43" spans="1:5" ht="15.75" customHeight="1">
      <c r="A43" s="205">
        <v>45368</v>
      </c>
      <c r="B43" s="206">
        <v>0.83333333333333337</v>
      </c>
      <c r="C43" s="207" t="s">
        <v>450</v>
      </c>
      <c r="D43" s="208" t="s">
        <v>451</v>
      </c>
      <c r="E43" s="210">
        <v>35</v>
      </c>
    </row>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pageSetUpPr fitToPage="1"/>
  </sheetPr>
  <dimension ref="A1:X1000"/>
  <sheetViews>
    <sheetView workbookViewId="0">
      <pane ySplit="8" topLeftCell="A9" activePane="bottomLeft" state="frozen"/>
      <selection pane="bottomLeft" activeCell="B10" sqref="B10:C10"/>
    </sheetView>
  </sheetViews>
  <sheetFormatPr defaultColWidth="12.5703125" defaultRowHeight="15" customHeight="1"/>
  <cols>
    <col min="1" max="1" width="4.140625" customWidth="1"/>
    <col min="2" max="2" width="5" customWidth="1"/>
    <col min="3" max="3" width="8.85546875" customWidth="1"/>
    <col min="4" max="4" width="43.85546875" customWidth="1"/>
    <col min="5" max="6" width="21.7109375" customWidth="1"/>
  </cols>
  <sheetData>
    <row r="1" spans="1:10" ht="18">
      <c r="A1" s="821" t="s">
        <v>456</v>
      </c>
      <c r="B1" s="799"/>
      <c r="C1" s="799"/>
      <c r="D1" s="799"/>
      <c r="E1" s="799"/>
      <c r="F1" s="799"/>
      <c r="G1" s="200"/>
      <c r="H1" s="200"/>
      <c r="I1" s="200"/>
      <c r="J1" s="200"/>
    </row>
    <row r="2" spans="1:10" ht="18">
      <c r="A2" s="821" t="s">
        <v>457</v>
      </c>
      <c r="B2" s="799"/>
      <c r="C2" s="799"/>
      <c r="D2" s="799"/>
      <c r="E2" s="799"/>
      <c r="F2" s="799"/>
      <c r="G2" s="200"/>
      <c r="H2" s="200"/>
      <c r="I2" s="200"/>
      <c r="J2" s="200"/>
    </row>
    <row r="3" spans="1:10" ht="12.75">
      <c r="A3" s="822" t="s">
        <v>458</v>
      </c>
      <c r="B3" s="799"/>
      <c r="C3" s="799"/>
      <c r="D3" s="799"/>
      <c r="E3" s="799"/>
      <c r="F3" s="799"/>
      <c r="G3" s="200"/>
      <c r="H3" s="200"/>
      <c r="I3" s="200"/>
      <c r="J3" s="200"/>
    </row>
    <row r="4" spans="1:10" ht="12.75">
      <c r="A4" s="823" t="s">
        <v>459</v>
      </c>
      <c r="B4" s="799"/>
      <c r="C4" s="799"/>
      <c r="D4" s="799"/>
      <c r="E4" s="799"/>
      <c r="F4" s="799"/>
      <c r="G4" s="200"/>
      <c r="H4" s="200"/>
      <c r="I4" s="200"/>
      <c r="J4" s="200"/>
    </row>
    <row r="5" spans="1:10" ht="12.75">
      <c r="A5" s="823" t="s">
        <v>460</v>
      </c>
      <c r="B5" s="799"/>
      <c r="C5" s="799"/>
      <c r="D5" s="799"/>
      <c r="E5" s="799"/>
      <c r="F5" s="799"/>
      <c r="G5" s="200"/>
      <c r="H5" s="200"/>
      <c r="I5" s="200"/>
      <c r="J5" s="200"/>
    </row>
    <row r="6" spans="1:10" ht="12.75">
      <c r="A6" s="131"/>
      <c r="B6" s="131"/>
      <c r="C6" s="131"/>
      <c r="D6" s="131"/>
      <c r="E6" s="131"/>
      <c r="F6" s="131"/>
      <c r="G6" s="824" t="s">
        <v>413</v>
      </c>
      <c r="H6" s="799"/>
      <c r="I6" s="825" t="s">
        <v>461</v>
      </c>
      <c r="J6" s="799"/>
    </row>
    <row r="7" spans="1:10" ht="12.75">
      <c r="A7" s="211"/>
      <c r="B7" s="211"/>
      <c r="C7" s="211"/>
      <c r="D7" s="211"/>
      <c r="E7" s="211"/>
      <c r="F7" s="212" t="s">
        <v>462</v>
      </c>
      <c r="G7" s="213">
        <f t="shared" ref="G7:J7" si="0">SUM(G9:G215)</f>
        <v>0</v>
      </c>
      <c r="H7" s="213">
        <f t="shared" si="0"/>
        <v>0</v>
      </c>
      <c r="I7" s="213">
        <f t="shared" si="0"/>
        <v>0</v>
      </c>
      <c r="J7" s="213">
        <f t="shared" si="0"/>
        <v>0</v>
      </c>
    </row>
    <row r="8" spans="1:10" ht="12.75">
      <c r="A8" s="214" t="s">
        <v>463</v>
      </c>
      <c r="B8" s="215"/>
      <c r="C8" s="216" t="s">
        <v>464</v>
      </c>
      <c r="D8" s="215" t="s">
        <v>1</v>
      </c>
      <c r="E8" s="215" t="s">
        <v>57</v>
      </c>
      <c r="F8" s="217" t="s">
        <v>465</v>
      </c>
      <c r="G8" s="218" t="s">
        <v>466</v>
      </c>
      <c r="H8" s="218" t="s">
        <v>467</v>
      </c>
      <c r="I8" s="218" t="s">
        <v>466</v>
      </c>
      <c r="J8" s="218" t="s">
        <v>467</v>
      </c>
    </row>
    <row r="9" spans="1:10" ht="12.75">
      <c r="A9" s="808" t="s">
        <v>468</v>
      </c>
      <c r="B9" s="809"/>
      <c r="C9" s="809"/>
      <c r="D9" s="809"/>
      <c r="E9" s="809"/>
      <c r="F9" s="810"/>
      <c r="G9" s="219"/>
      <c r="H9" s="219"/>
      <c r="I9" s="219"/>
      <c r="J9" s="219"/>
    </row>
    <row r="10" spans="1:10" ht="12.75">
      <c r="A10" s="169"/>
      <c r="B10" s="811" t="s">
        <v>469</v>
      </c>
      <c r="C10" s="802"/>
      <c r="D10" s="811" t="s">
        <v>170</v>
      </c>
      <c r="E10" s="801"/>
      <c r="F10" s="802"/>
      <c r="G10" s="219"/>
      <c r="H10" s="219"/>
      <c r="I10" s="219"/>
      <c r="J10" s="219"/>
    </row>
    <row r="11" spans="1:10" ht="12.75">
      <c r="A11" s="169"/>
      <c r="B11" s="812" t="s">
        <v>470</v>
      </c>
      <c r="C11" s="813"/>
      <c r="D11" s="813"/>
      <c r="E11" s="813"/>
      <c r="F11" s="814"/>
      <c r="G11" s="220"/>
      <c r="H11" s="220"/>
      <c r="I11" s="220"/>
      <c r="J11" s="220"/>
    </row>
    <row r="12" spans="1:10" ht="12.75">
      <c r="A12" s="131"/>
      <c r="B12" s="169"/>
      <c r="C12" s="221">
        <v>4</v>
      </c>
      <c r="D12" s="222" t="s">
        <v>471</v>
      </c>
      <c r="E12" s="207"/>
      <c r="F12" s="207"/>
      <c r="G12" s="220"/>
      <c r="H12" s="220"/>
      <c r="I12" s="220"/>
      <c r="J12" s="220"/>
    </row>
    <row r="13" spans="1:10" ht="12.75">
      <c r="A13" s="131"/>
      <c r="B13" s="169"/>
      <c r="C13" s="221">
        <v>4</v>
      </c>
      <c r="D13" s="223" t="s">
        <v>472</v>
      </c>
      <c r="E13" s="224"/>
      <c r="F13" s="207"/>
      <c r="G13" s="220"/>
      <c r="H13" s="220"/>
      <c r="I13" s="220"/>
      <c r="J13" s="220"/>
    </row>
    <row r="14" spans="1:10" ht="12.75">
      <c r="A14" s="131"/>
      <c r="B14" s="169"/>
      <c r="C14" s="221">
        <v>2</v>
      </c>
      <c r="D14" s="222" t="s">
        <v>473</v>
      </c>
      <c r="E14" s="207"/>
      <c r="F14" s="225"/>
      <c r="G14" s="220"/>
      <c r="H14" s="220"/>
      <c r="I14" s="220"/>
      <c r="J14" s="220"/>
    </row>
    <row r="15" spans="1:10" ht="12.75">
      <c r="A15" s="131"/>
      <c r="B15" s="169"/>
      <c r="C15" s="221">
        <v>2</v>
      </c>
      <c r="D15" s="222" t="s">
        <v>474</v>
      </c>
      <c r="E15" s="207"/>
      <c r="F15" s="226"/>
      <c r="G15" s="220"/>
      <c r="H15" s="220"/>
      <c r="I15" s="220"/>
      <c r="J15" s="220"/>
    </row>
    <row r="16" spans="1:10" ht="12.75">
      <c r="A16" s="131"/>
      <c r="B16" s="169"/>
      <c r="C16" s="221">
        <v>2</v>
      </c>
      <c r="D16" s="222" t="s">
        <v>475</v>
      </c>
      <c r="E16" s="207"/>
      <c r="F16" s="226"/>
      <c r="G16" s="219"/>
      <c r="H16" s="219"/>
      <c r="I16" s="219"/>
      <c r="J16" s="219"/>
    </row>
    <row r="17" spans="1:10" ht="12.75">
      <c r="A17" s="211"/>
      <c r="B17" s="227"/>
      <c r="C17" s="228">
        <v>2</v>
      </c>
      <c r="D17" s="229" t="s">
        <v>476</v>
      </c>
      <c r="E17" s="227"/>
      <c r="F17" s="230"/>
      <c r="G17" s="219"/>
      <c r="H17" s="219"/>
      <c r="I17" s="219"/>
      <c r="J17" s="219"/>
    </row>
    <row r="18" spans="1:10" ht="12.75">
      <c r="A18" s="808" t="s">
        <v>477</v>
      </c>
      <c r="B18" s="809"/>
      <c r="C18" s="809"/>
      <c r="D18" s="809"/>
      <c r="E18" s="809"/>
      <c r="F18" s="810"/>
      <c r="G18" s="219"/>
      <c r="H18" s="219"/>
      <c r="I18" s="219"/>
      <c r="J18" s="219"/>
    </row>
    <row r="19" spans="1:10" ht="12.75">
      <c r="A19" s="169"/>
      <c r="B19" s="811" t="s">
        <v>469</v>
      </c>
      <c r="C19" s="802"/>
      <c r="D19" s="811" t="s">
        <v>170</v>
      </c>
      <c r="E19" s="801"/>
      <c r="F19" s="802"/>
      <c r="G19" s="220"/>
      <c r="H19" s="220"/>
      <c r="I19" s="220"/>
      <c r="J19" s="220"/>
    </row>
    <row r="20" spans="1:10" ht="12.75">
      <c r="A20" s="169"/>
      <c r="B20" s="812" t="s">
        <v>470</v>
      </c>
      <c r="C20" s="813"/>
      <c r="D20" s="813"/>
      <c r="E20" s="813"/>
      <c r="F20" s="814"/>
      <c r="G20" s="220"/>
      <c r="H20" s="220"/>
      <c r="I20" s="220"/>
      <c r="J20" s="220"/>
    </row>
    <row r="21" spans="1:10" ht="15.75" customHeight="1">
      <c r="A21" s="131"/>
      <c r="B21" s="169"/>
      <c r="C21" s="231">
        <v>6</v>
      </c>
      <c r="D21" s="223" t="s">
        <v>478</v>
      </c>
      <c r="E21" s="224"/>
      <c r="F21" s="207"/>
      <c r="G21" s="220"/>
      <c r="H21" s="220"/>
      <c r="I21" s="220"/>
      <c r="J21" s="220"/>
    </row>
    <row r="22" spans="1:10" ht="15.75" customHeight="1">
      <c r="A22" s="131"/>
      <c r="B22" s="169"/>
      <c r="C22" s="231">
        <v>1</v>
      </c>
      <c r="D22" s="223" t="s">
        <v>479</v>
      </c>
      <c r="E22" s="224"/>
      <c r="F22" s="207"/>
      <c r="G22" s="220"/>
      <c r="H22" s="220"/>
      <c r="I22" s="220"/>
      <c r="J22" s="220"/>
    </row>
    <row r="23" spans="1:10" ht="15.75" customHeight="1">
      <c r="A23" s="131"/>
      <c r="B23" s="169"/>
      <c r="C23" s="231">
        <v>1</v>
      </c>
      <c r="D23" s="223" t="s">
        <v>480</v>
      </c>
      <c r="E23" s="224"/>
      <c r="F23" s="207"/>
      <c r="G23" s="220"/>
      <c r="H23" s="220"/>
      <c r="I23" s="220"/>
      <c r="J23" s="220"/>
    </row>
    <row r="24" spans="1:10" ht="15.75" customHeight="1">
      <c r="A24" s="131"/>
      <c r="B24" s="169"/>
      <c r="C24" s="231">
        <v>2</v>
      </c>
      <c r="D24" s="223" t="s">
        <v>481</v>
      </c>
      <c r="E24" s="224"/>
      <c r="F24" s="207"/>
      <c r="G24" s="220"/>
      <c r="H24" s="220"/>
      <c r="I24" s="220"/>
      <c r="J24" s="220"/>
    </row>
    <row r="25" spans="1:10" ht="15.75" customHeight="1">
      <c r="A25" s="131"/>
      <c r="B25" s="169"/>
      <c r="C25" s="231">
        <v>3</v>
      </c>
      <c r="D25" s="223" t="s">
        <v>482</v>
      </c>
      <c r="E25" s="224"/>
      <c r="F25" s="207"/>
      <c r="G25" s="220"/>
      <c r="H25" s="220"/>
      <c r="I25" s="220"/>
      <c r="J25" s="220"/>
    </row>
    <row r="26" spans="1:10" ht="15.75" customHeight="1">
      <c r="A26" s="131"/>
      <c r="B26" s="169"/>
      <c r="C26" s="231">
        <v>1</v>
      </c>
      <c r="D26" s="223" t="s">
        <v>483</v>
      </c>
      <c r="E26" s="224"/>
      <c r="F26" s="207"/>
      <c r="G26" s="220"/>
      <c r="H26" s="220"/>
      <c r="I26" s="220"/>
      <c r="J26" s="220"/>
    </row>
    <row r="27" spans="1:10" ht="15.75" customHeight="1">
      <c r="A27" s="131"/>
      <c r="B27" s="169"/>
      <c r="C27" s="231">
        <v>1</v>
      </c>
      <c r="D27" s="223" t="s">
        <v>484</v>
      </c>
      <c r="E27" s="224"/>
      <c r="F27" s="207"/>
      <c r="G27" s="220"/>
      <c r="H27" s="220"/>
      <c r="I27" s="220"/>
      <c r="J27" s="220"/>
    </row>
    <row r="28" spans="1:10" ht="15.75" customHeight="1">
      <c r="A28" s="131"/>
      <c r="B28" s="169"/>
      <c r="C28" s="231">
        <v>20</v>
      </c>
      <c r="D28" s="223" t="s">
        <v>472</v>
      </c>
      <c r="E28" s="224"/>
      <c r="F28" s="207"/>
      <c r="G28" s="220"/>
      <c r="H28" s="220"/>
      <c r="I28" s="220"/>
      <c r="J28" s="220"/>
    </row>
    <row r="29" spans="1:10" ht="15.75" customHeight="1">
      <c r="A29" s="211"/>
      <c r="B29" s="227"/>
      <c r="C29" s="232">
        <v>2</v>
      </c>
      <c r="D29" s="233" t="s">
        <v>485</v>
      </c>
      <c r="E29" s="224"/>
      <c r="F29" s="227"/>
      <c r="G29" s="219"/>
      <c r="H29" s="219"/>
      <c r="I29" s="219"/>
      <c r="J29" s="219"/>
    </row>
    <row r="30" spans="1:10" ht="15.75" customHeight="1">
      <c r="A30" s="808" t="s">
        <v>486</v>
      </c>
      <c r="B30" s="809"/>
      <c r="C30" s="809"/>
      <c r="D30" s="809"/>
      <c r="E30" s="809"/>
      <c r="F30" s="810"/>
      <c r="G30" s="219"/>
      <c r="H30" s="219"/>
      <c r="I30" s="219"/>
      <c r="J30" s="219"/>
    </row>
    <row r="31" spans="1:10" ht="15.75" customHeight="1">
      <c r="A31" s="169"/>
      <c r="B31" s="812" t="s">
        <v>469</v>
      </c>
      <c r="C31" s="813"/>
      <c r="D31" s="812" t="s">
        <v>170</v>
      </c>
      <c r="E31" s="813"/>
      <c r="F31" s="814"/>
      <c r="G31" s="219"/>
      <c r="H31" s="219"/>
      <c r="I31" s="219"/>
      <c r="J31" s="219"/>
    </row>
    <row r="32" spans="1:10" ht="15.75" customHeight="1">
      <c r="A32" s="169"/>
      <c r="B32" s="812" t="s">
        <v>470</v>
      </c>
      <c r="C32" s="813"/>
      <c r="D32" s="813"/>
      <c r="E32" s="813"/>
      <c r="F32" s="814"/>
      <c r="G32" s="219"/>
      <c r="H32" s="219"/>
      <c r="I32" s="219"/>
      <c r="J32" s="219"/>
    </row>
    <row r="33" spans="1:10" ht="15.75" customHeight="1">
      <c r="A33" s="131"/>
      <c r="B33" s="169"/>
      <c r="C33" s="231">
        <v>2</v>
      </c>
      <c r="D33" s="224" t="s">
        <v>471</v>
      </c>
      <c r="E33" s="234"/>
      <c r="F33" s="224"/>
      <c r="G33" s="219"/>
      <c r="H33" s="219"/>
      <c r="I33" s="219"/>
      <c r="J33" s="219"/>
    </row>
    <row r="34" spans="1:10" ht="15.75" customHeight="1">
      <c r="A34" s="131"/>
      <c r="B34" s="169"/>
      <c r="C34" s="231">
        <v>1</v>
      </c>
      <c r="D34" s="223" t="s">
        <v>487</v>
      </c>
      <c r="E34" s="224"/>
      <c r="F34" s="207"/>
      <c r="G34" s="219"/>
      <c r="H34" s="219"/>
      <c r="I34" s="219"/>
      <c r="J34" s="219"/>
    </row>
    <row r="35" spans="1:10" ht="15.75" customHeight="1">
      <c r="A35" s="131"/>
      <c r="B35" s="169"/>
      <c r="C35" s="231">
        <v>4</v>
      </c>
      <c r="D35" s="223" t="s">
        <v>472</v>
      </c>
      <c r="E35" s="224"/>
      <c r="F35" s="207"/>
      <c r="G35" s="219"/>
      <c r="H35" s="219"/>
      <c r="I35" s="219"/>
      <c r="J35" s="219"/>
    </row>
    <row r="36" spans="1:10" ht="15.75" customHeight="1">
      <c r="A36" s="131"/>
      <c r="B36" s="169"/>
      <c r="C36" s="231">
        <v>2</v>
      </c>
      <c r="D36" s="223" t="s">
        <v>488</v>
      </c>
      <c r="E36" s="224"/>
      <c r="F36" s="224"/>
      <c r="G36" s="219"/>
      <c r="H36" s="219"/>
      <c r="I36" s="219"/>
      <c r="J36" s="219"/>
    </row>
    <row r="37" spans="1:10" ht="15.75" customHeight="1">
      <c r="A37" s="131"/>
      <c r="B37" s="169"/>
      <c r="C37" s="231">
        <v>2</v>
      </c>
      <c r="D37" s="223" t="s">
        <v>489</v>
      </c>
      <c r="E37" s="224"/>
      <c r="F37" s="224"/>
      <c r="G37" s="219"/>
      <c r="H37" s="219"/>
      <c r="I37" s="219"/>
      <c r="J37" s="219"/>
    </row>
    <row r="38" spans="1:10" ht="15.75" customHeight="1">
      <c r="A38" s="211"/>
      <c r="B38" s="227"/>
      <c r="C38" s="232">
        <v>1</v>
      </c>
      <c r="D38" s="235" t="s">
        <v>490</v>
      </c>
      <c r="E38" s="30"/>
      <c r="F38" s="227"/>
      <c r="G38" s="219"/>
      <c r="H38" s="219"/>
      <c r="I38" s="219"/>
      <c r="J38" s="219"/>
    </row>
    <row r="39" spans="1:10" ht="15.75" customHeight="1">
      <c r="A39" s="815" t="s">
        <v>491</v>
      </c>
      <c r="B39" s="816"/>
      <c r="C39" s="816"/>
      <c r="D39" s="816"/>
      <c r="E39" s="816"/>
      <c r="F39" s="817"/>
      <c r="G39" s="219"/>
      <c r="H39" s="219"/>
      <c r="I39" s="219"/>
      <c r="J39" s="219"/>
    </row>
    <row r="40" spans="1:10" ht="15.75" customHeight="1">
      <c r="A40" s="169"/>
      <c r="B40" s="811" t="s">
        <v>469</v>
      </c>
      <c r="C40" s="802"/>
      <c r="D40" s="811" t="s">
        <v>170</v>
      </c>
      <c r="E40" s="801"/>
      <c r="F40" s="802"/>
      <c r="G40" s="219"/>
      <c r="H40" s="219"/>
      <c r="I40" s="219"/>
      <c r="J40" s="219"/>
    </row>
    <row r="41" spans="1:10" ht="15.75" customHeight="1">
      <c r="A41" s="169"/>
      <c r="B41" s="812" t="s">
        <v>470</v>
      </c>
      <c r="C41" s="813"/>
      <c r="D41" s="813"/>
      <c r="E41" s="813"/>
      <c r="F41" s="814"/>
      <c r="G41" s="219"/>
      <c r="H41" s="219"/>
      <c r="I41" s="219"/>
      <c r="J41" s="219"/>
    </row>
    <row r="42" spans="1:10" ht="15.75" customHeight="1">
      <c r="A42" s="131"/>
      <c r="B42" s="169"/>
      <c r="C42" s="221">
        <v>1</v>
      </c>
      <c r="D42" s="236" t="s">
        <v>471</v>
      </c>
      <c r="E42" s="236"/>
      <c r="F42" s="236"/>
      <c r="G42" s="219"/>
      <c r="H42" s="219"/>
      <c r="I42" s="219"/>
      <c r="J42" s="219"/>
    </row>
    <row r="43" spans="1:10" ht="15.75" customHeight="1">
      <c r="A43" s="131"/>
      <c r="B43" s="169"/>
      <c r="C43" s="221">
        <v>1</v>
      </c>
      <c r="D43" s="222" t="s">
        <v>492</v>
      </c>
      <c r="E43" s="236" t="s">
        <v>170</v>
      </c>
      <c r="F43" s="226"/>
      <c r="G43" s="219"/>
      <c r="H43" s="219"/>
      <c r="I43" s="219"/>
      <c r="J43" s="219"/>
    </row>
    <row r="44" spans="1:10" ht="15.75" customHeight="1">
      <c r="A44" s="131"/>
      <c r="B44" s="169"/>
      <c r="C44" s="221">
        <v>3</v>
      </c>
      <c r="D44" s="222" t="s">
        <v>472</v>
      </c>
      <c r="E44" s="236"/>
      <c r="F44" s="207"/>
      <c r="G44" s="219"/>
      <c r="H44" s="219"/>
      <c r="I44" s="219"/>
      <c r="J44" s="219"/>
    </row>
    <row r="45" spans="1:10" ht="15.75" customHeight="1">
      <c r="A45" s="211"/>
      <c r="B45" s="227"/>
      <c r="C45" s="228">
        <v>1</v>
      </c>
      <c r="D45" s="229" t="s">
        <v>493</v>
      </c>
      <c r="E45" s="227"/>
      <c r="F45" s="230"/>
      <c r="G45" s="219"/>
      <c r="H45" s="219"/>
      <c r="I45" s="219"/>
      <c r="J45" s="219"/>
    </row>
    <row r="46" spans="1:10" ht="15.75" customHeight="1">
      <c r="A46" s="808" t="s">
        <v>494</v>
      </c>
      <c r="B46" s="809"/>
      <c r="C46" s="809"/>
      <c r="D46" s="809"/>
      <c r="E46" s="809"/>
      <c r="F46" s="810"/>
      <c r="G46" s="219"/>
      <c r="H46" s="219"/>
      <c r="I46" s="219"/>
      <c r="J46" s="219"/>
    </row>
    <row r="47" spans="1:10" ht="15.75" customHeight="1">
      <c r="A47" s="169"/>
      <c r="B47" s="812" t="s">
        <v>469</v>
      </c>
      <c r="C47" s="813"/>
      <c r="D47" s="812" t="s">
        <v>170</v>
      </c>
      <c r="E47" s="813"/>
      <c r="F47" s="814"/>
      <c r="G47" s="219"/>
      <c r="H47" s="219"/>
      <c r="I47" s="219"/>
      <c r="J47" s="219"/>
    </row>
    <row r="48" spans="1:10" ht="15.75" customHeight="1">
      <c r="A48" s="169"/>
      <c r="B48" s="812" t="s">
        <v>470</v>
      </c>
      <c r="C48" s="813"/>
      <c r="D48" s="813"/>
      <c r="E48" s="813"/>
      <c r="F48" s="814"/>
      <c r="G48" s="219"/>
      <c r="H48" s="219"/>
      <c r="I48" s="219"/>
      <c r="J48" s="219"/>
    </row>
    <row r="49" spans="1:10" ht="15.75" customHeight="1">
      <c r="A49" s="131"/>
      <c r="B49" s="169"/>
      <c r="C49" s="221">
        <v>1</v>
      </c>
      <c r="D49" s="222" t="s">
        <v>471</v>
      </c>
      <c r="E49" s="236"/>
      <c r="F49" s="207"/>
      <c r="G49" s="219"/>
      <c r="H49" s="219"/>
      <c r="I49" s="219"/>
      <c r="J49" s="219"/>
    </row>
    <row r="50" spans="1:10" ht="15.75" customHeight="1">
      <c r="A50" s="131"/>
      <c r="B50" s="169"/>
      <c r="C50" s="221">
        <v>1</v>
      </c>
      <c r="D50" s="222" t="s">
        <v>492</v>
      </c>
      <c r="E50" s="236"/>
      <c r="F50" s="226"/>
      <c r="G50" s="219"/>
      <c r="H50" s="219"/>
      <c r="I50" s="219"/>
      <c r="J50" s="219"/>
    </row>
    <row r="51" spans="1:10" ht="15.75" customHeight="1">
      <c r="A51" s="131"/>
      <c r="B51" s="169"/>
      <c r="C51" s="221">
        <v>3</v>
      </c>
      <c r="D51" s="222" t="s">
        <v>472</v>
      </c>
      <c r="E51" s="236"/>
      <c r="F51" s="207"/>
      <c r="G51" s="219"/>
      <c r="H51" s="219"/>
      <c r="I51" s="219"/>
      <c r="J51" s="219"/>
    </row>
    <row r="52" spans="1:10" ht="15.75" customHeight="1">
      <c r="A52" s="211"/>
      <c r="B52" s="227"/>
      <c r="C52" s="228">
        <v>1</v>
      </c>
      <c r="D52" s="229" t="s">
        <v>495</v>
      </c>
      <c r="E52" s="227"/>
      <c r="F52" s="237"/>
      <c r="G52" s="219"/>
      <c r="H52" s="219"/>
      <c r="I52" s="219"/>
      <c r="J52" s="219"/>
    </row>
    <row r="53" spans="1:10" ht="15.75" customHeight="1">
      <c r="A53" s="815" t="s">
        <v>496</v>
      </c>
      <c r="B53" s="816"/>
      <c r="C53" s="816"/>
      <c r="D53" s="816"/>
      <c r="E53" s="816"/>
      <c r="F53" s="817"/>
      <c r="G53" s="219"/>
      <c r="H53" s="219"/>
      <c r="I53" s="219"/>
      <c r="J53" s="219"/>
    </row>
    <row r="54" spans="1:10" ht="15.75" customHeight="1">
      <c r="A54" s="169"/>
      <c r="B54" s="811" t="s">
        <v>469</v>
      </c>
      <c r="C54" s="802"/>
      <c r="D54" s="811"/>
      <c r="E54" s="801"/>
      <c r="F54" s="802"/>
      <c r="G54" s="219"/>
      <c r="H54" s="219"/>
      <c r="I54" s="219"/>
      <c r="J54" s="219"/>
    </row>
    <row r="55" spans="1:10" ht="15.75" customHeight="1">
      <c r="A55" s="169"/>
      <c r="B55" s="812" t="s">
        <v>470</v>
      </c>
      <c r="C55" s="813"/>
      <c r="D55" s="813"/>
      <c r="E55" s="813"/>
      <c r="F55" s="814"/>
      <c r="G55" s="219"/>
      <c r="H55" s="219"/>
      <c r="I55" s="219"/>
      <c r="J55" s="219"/>
    </row>
    <row r="56" spans="1:10" ht="15.75" customHeight="1">
      <c r="A56" s="131"/>
      <c r="B56" s="169"/>
      <c r="C56" s="221">
        <v>4</v>
      </c>
      <c r="D56" s="222" t="s">
        <v>497</v>
      </c>
      <c r="E56" s="236"/>
      <c r="F56" s="207"/>
      <c r="G56" s="219"/>
      <c r="H56" s="219"/>
      <c r="I56" s="219"/>
      <c r="J56" s="219"/>
    </row>
    <row r="57" spans="1:10" ht="15.75" customHeight="1">
      <c r="A57" s="131"/>
      <c r="B57" s="169"/>
      <c r="C57" s="221">
        <v>4</v>
      </c>
      <c r="D57" s="222" t="s">
        <v>498</v>
      </c>
      <c r="E57" s="236"/>
      <c r="F57" s="226"/>
      <c r="G57" s="219"/>
      <c r="H57" s="219"/>
      <c r="I57" s="219"/>
      <c r="J57" s="219"/>
    </row>
    <row r="58" spans="1:10" ht="15.75" customHeight="1">
      <c r="A58" s="131"/>
      <c r="B58" s="169"/>
      <c r="C58" s="221">
        <v>2</v>
      </c>
      <c r="D58" s="222" t="s">
        <v>476</v>
      </c>
      <c r="E58" s="207"/>
      <c r="F58" s="226"/>
      <c r="G58" s="219"/>
      <c r="H58" s="219"/>
      <c r="I58" s="219"/>
      <c r="J58" s="219"/>
    </row>
    <row r="59" spans="1:10" ht="15.75" customHeight="1">
      <c r="A59" s="131"/>
      <c r="B59" s="169"/>
      <c r="C59" s="221">
        <v>6</v>
      </c>
      <c r="D59" s="222" t="s">
        <v>472</v>
      </c>
      <c r="E59" s="207"/>
      <c r="F59" s="207"/>
      <c r="G59" s="219"/>
      <c r="H59" s="219"/>
      <c r="I59" s="219"/>
      <c r="J59" s="219"/>
    </row>
    <row r="60" spans="1:10" ht="15.75" customHeight="1">
      <c r="A60" s="131"/>
      <c r="B60" s="169"/>
      <c r="C60" s="221">
        <v>1</v>
      </c>
      <c r="D60" s="222" t="s">
        <v>499</v>
      </c>
      <c r="E60" s="207"/>
      <c r="F60" s="207"/>
      <c r="G60" s="219"/>
      <c r="H60" s="219"/>
      <c r="I60" s="219"/>
      <c r="J60" s="219"/>
    </row>
    <row r="61" spans="1:10" ht="15.75" customHeight="1">
      <c r="A61" s="211"/>
      <c r="B61" s="227"/>
      <c r="C61" s="228">
        <v>1</v>
      </c>
      <c r="D61" s="229" t="s">
        <v>500</v>
      </c>
      <c r="E61" s="227"/>
      <c r="F61" s="227"/>
      <c r="G61" s="219"/>
      <c r="H61" s="219"/>
      <c r="I61" s="219"/>
      <c r="J61" s="219"/>
    </row>
    <row r="62" spans="1:10" ht="15.75" customHeight="1">
      <c r="A62" s="808" t="s">
        <v>501</v>
      </c>
      <c r="B62" s="809"/>
      <c r="C62" s="809"/>
      <c r="D62" s="809"/>
      <c r="E62" s="809"/>
      <c r="F62" s="810"/>
      <c r="G62" s="219"/>
      <c r="H62" s="219"/>
      <c r="I62" s="219"/>
      <c r="J62" s="219"/>
    </row>
    <row r="63" spans="1:10" ht="15.75" customHeight="1">
      <c r="A63" s="169"/>
      <c r="B63" s="811" t="s">
        <v>469</v>
      </c>
      <c r="C63" s="802"/>
      <c r="D63" s="811"/>
      <c r="E63" s="801"/>
      <c r="F63" s="802"/>
      <c r="G63" s="219"/>
      <c r="H63" s="219"/>
      <c r="I63" s="219"/>
      <c r="J63" s="219"/>
    </row>
    <row r="64" spans="1:10" ht="15.75" customHeight="1">
      <c r="A64" s="169"/>
      <c r="B64" s="812" t="s">
        <v>470</v>
      </c>
      <c r="C64" s="813"/>
      <c r="D64" s="813"/>
      <c r="E64" s="813"/>
      <c r="F64" s="814"/>
      <c r="G64" s="219"/>
      <c r="H64" s="219"/>
      <c r="I64" s="219"/>
      <c r="J64" s="219"/>
    </row>
    <row r="65" spans="1:10" ht="15.75" customHeight="1">
      <c r="A65" s="131"/>
      <c r="B65" s="169"/>
      <c r="C65" s="221">
        <v>1</v>
      </c>
      <c r="D65" s="222" t="s">
        <v>471</v>
      </c>
      <c r="E65" s="236"/>
      <c r="F65" s="207"/>
      <c r="G65" s="219"/>
      <c r="H65" s="219"/>
      <c r="I65" s="219"/>
      <c r="J65" s="219"/>
    </row>
    <row r="66" spans="1:10" ht="15.75" customHeight="1">
      <c r="A66" s="131"/>
      <c r="B66" s="169"/>
      <c r="C66" s="221">
        <v>1</v>
      </c>
      <c r="D66" s="222" t="s">
        <v>498</v>
      </c>
      <c r="E66" s="236"/>
      <c r="F66" s="226"/>
      <c r="G66" s="219"/>
      <c r="H66" s="219"/>
      <c r="I66" s="219"/>
      <c r="J66" s="219"/>
    </row>
    <row r="67" spans="1:10" ht="15.75" customHeight="1">
      <c r="A67" s="131"/>
      <c r="B67" s="169"/>
      <c r="C67" s="221">
        <v>2</v>
      </c>
      <c r="D67" s="222" t="s">
        <v>472</v>
      </c>
      <c r="E67" s="207"/>
      <c r="F67" s="207"/>
      <c r="G67" s="219"/>
      <c r="H67" s="219"/>
      <c r="I67" s="219"/>
      <c r="J67" s="219"/>
    </row>
    <row r="68" spans="1:10" ht="15.75" customHeight="1">
      <c r="A68" s="131"/>
      <c r="B68" s="169"/>
      <c r="C68" s="221">
        <v>1</v>
      </c>
      <c r="D68" s="222" t="s">
        <v>476</v>
      </c>
      <c r="E68" s="207"/>
      <c r="F68" s="226"/>
      <c r="G68" s="219"/>
      <c r="H68" s="219"/>
      <c r="I68" s="219"/>
      <c r="J68" s="219"/>
    </row>
    <row r="69" spans="1:10" ht="15.75" customHeight="1">
      <c r="A69" s="131"/>
      <c r="B69" s="169"/>
      <c r="C69" s="167" t="s">
        <v>502</v>
      </c>
      <c r="D69" s="238" t="s">
        <v>503</v>
      </c>
      <c r="E69" s="169"/>
      <c r="F69" s="237"/>
      <c r="G69" s="219"/>
      <c r="H69" s="219"/>
      <c r="I69" s="219"/>
      <c r="J69" s="219"/>
    </row>
    <row r="70" spans="1:10" ht="15.75" customHeight="1">
      <c r="A70" s="820" t="s">
        <v>504</v>
      </c>
      <c r="B70" s="816"/>
      <c r="C70" s="816"/>
      <c r="D70" s="816"/>
      <c r="E70" s="816"/>
      <c r="F70" s="817"/>
      <c r="G70" s="219"/>
      <c r="H70" s="219"/>
      <c r="I70" s="219"/>
      <c r="J70" s="219"/>
    </row>
    <row r="71" spans="1:10" ht="15.75" customHeight="1">
      <c r="A71" s="169"/>
      <c r="B71" s="811" t="s">
        <v>469</v>
      </c>
      <c r="C71" s="802"/>
      <c r="D71" s="811"/>
      <c r="E71" s="801"/>
      <c r="F71" s="802"/>
      <c r="G71" s="219"/>
      <c r="H71" s="219"/>
      <c r="I71" s="219"/>
      <c r="J71" s="219"/>
    </row>
    <row r="72" spans="1:10" ht="15.75" customHeight="1">
      <c r="A72" s="169"/>
      <c r="B72" s="812" t="s">
        <v>470</v>
      </c>
      <c r="C72" s="813"/>
      <c r="D72" s="813"/>
      <c r="E72" s="813"/>
      <c r="F72" s="814"/>
      <c r="G72" s="219"/>
      <c r="H72" s="219"/>
      <c r="I72" s="219"/>
      <c r="J72" s="219"/>
    </row>
    <row r="73" spans="1:10" ht="15.75" customHeight="1">
      <c r="A73" s="131"/>
      <c r="B73" s="169"/>
      <c r="C73" s="221">
        <v>1</v>
      </c>
      <c r="D73" s="222" t="s">
        <v>471</v>
      </c>
      <c r="E73" s="236"/>
      <c r="F73" s="207"/>
      <c r="G73" s="219"/>
      <c r="H73" s="219"/>
      <c r="I73" s="219"/>
      <c r="J73" s="219"/>
    </row>
    <row r="74" spans="1:10" ht="15.75" customHeight="1">
      <c r="A74" s="131"/>
      <c r="B74" s="169"/>
      <c r="C74" s="221">
        <v>0</v>
      </c>
      <c r="D74" s="222" t="s">
        <v>498</v>
      </c>
      <c r="E74" s="236"/>
      <c r="F74" s="226"/>
      <c r="G74" s="219"/>
      <c r="H74" s="219"/>
      <c r="I74" s="219"/>
      <c r="J74" s="219"/>
    </row>
    <row r="75" spans="1:10" ht="15.75" customHeight="1">
      <c r="A75" s="131"/>
      <c r="B75" s="169"/>
      <c r="C75" s="221">
        <v>3</v>
      </c>
      <c r="D75" s="222" t="s">
        <v>505</v>
      </c>
      <c r="E75" s="207"/>
      <c r="F75" s="226"/>
      <c r="G75" s="219"/>
      <c r="H75" s="219"/>
      <c r="I75" s="219"/>
      <c r="J75" s="219"/>
    </row>
    <row r="76" spans="1:10" ht="15.75" customHeight="1">
      <c r="A76" s="131"/>
      <c r="B76" s="169"/>
      <c r="C76" s="239">
        <v>0</v>
      </c>
      <c r="D76" s="238" t="s">
        <v>472</v>
      </c>
      <c r="E76" s="169"/>
      <c r="F76" s="169"/>
      <c r="G76" s="219"/>
      <c r="H76" s="219"/>
      <c r="I76" s="219"/>
      <c r="J76" s="219"/>
    </row>
    <row r="77" spans="1:10" ht="15.75" customHeight="1">
      <c r="A77" s="815" t="s">
        <v>506</v>
      </c>
      <c r="B77" s="816"/>
      <c r="C77" s="816"/>
      <c r="D77" s="816"/>
      <c r="E77" s="816"/>
      <c r="F77" s="817"/>
      <c r="G77" s="219"/>
      <c r="H77" s="219"/>
      <c r="I77" s="219"/>
      <c r="J77" s="219"/>
    </row>
    <row r="78" spans="1:10" ht="15.75" customHeight="1">
      <c r="A78" s="169"/>
      <c r="B78" s="811" t="s">
        <v>469</v>
      </c>
      <c r="C78" s="802"/>
      <c r="D78" s="811"/>
      <c r="E78" s="801"/>
      <c r="F78" s="802"/>
      <c r="G78" s="219"/>
      <c r="H78" s="219"/>
      <c r="I78" s="219"/>
      <c r="J78" s="219"/>
    </row>
    <row r="79" spans="1:10" ht="15.75" customHeight="1">
      <c r="A79" s="169"/>
      <c r="B79" s="812" t="s">
        <v>470</v>
      </c>
      <c r="C79" s="813"/>
      <c r="D79" s="813"/>
      <c r="E79" s="813"/>
      <c r="F79" s="814"/>
      <c r="G79" s="219"/>
      <c r="H79" s="219"/>
      <c r="I79" s="219"/>
      <c r="J79" s="219"/>
    </row>
    <row r="80" spans="1:10" ht="15.75" customHeight="1">
      <c r="A80" s="131"/>
      <c r="B80" s="169"/>
      <c r="C80" s="221">
        <v>2</v>
      </c>
      <c r="D80" s="222" t="s">
        <v>471</v>
      </c>
      <c r="E80" s="236"/>
      <c r="F80" s="207"/>
      <c r="G80" s="219"/>
      <c r="H80" s="219"/>
      <c r="I80" s="219"/>
      <c r="J80" s="219"/>
    </row>
    <row r="81" spans="1:10" ht="15.75" customHeight="1">
      <c r="A81" s="131"/>
      <c r="B81" s="169"/>
      <c r="C81" s="221">
        <v>2</v>
      </c>
      <c r="D81" s="222" t="s">
        <v>498</v>
      </c>
      <c r="E81" s="236"/>
      <c r="F81" s="226"/>
      <c r="G81" s="219"/>
      <c r="H81" s="219"/>
      <c r="I81" s="219"/>
      <c r="J81" s="219"/>
    </row>
    <row r="82" spans="1:10" ht="15.75" customHeight="1">
      <c r="A82" s="131"/>
      <c r="B82" s="169"/>
      <c r="C82" s="221">
        <v>1</v>
      </c>
      <c r="D82" s="222" t="s">
        <v>476</v>
      </c>
      <c r="E82" s="207"/>
      <c r="F82" s="226"/>
      <c r="G82" s="219"/>
      <c r="H82" s="219"/>
      <c r="I82" s="219"/>
      <c r="J82" s="219"/>
    </row>
    <row r="83" spans="1:10" ht="15.75" customHeight="1">
      <c r="A83" s="131"/>
      <c r="B83" s="169"/>
      <c r="C83" s="221">
        <v>1</v>
      </c>
      <c r="D83" s="222" t="s">
        <v>507</v>
      </c>
      <c r="E83" s="207"/>
      <c r="F83" s="226"/>
      <c r="G83" s="219"/>
      <c r="H83" s="219"/>
      <c r="I83" s="219"/>
      <c r="J83" s="219"/>
    </row>
    <row r="84" spans="1:10" ht="15.75" customHeight="1">
      <c r="A84" s="131"/>
      <c r="B84" s="169"/>
      <c r="C84" s="221">
        <v>4</v>
      </c>
      <c r="D84" s="222" t="s">
        <v>472</v>
      </c>
      <c r="E84" s="207"/>
      <c r="F84" s="207"/>
      <c r="G84" s="219"/>
      <c r="H84" s="219"/>
      <c r="I84" s="219"/>
      <c r="J84" s="219"/>
    </row>
    <row r="85" spans="1:10" ht="15.75" customHeight="1">
      <c r="A85" s="211"/>
      <c r="B85" s="227"/>
      <c r="C85" s="228">
        <v>1</v>
      </c>
      <c r="D85" s="229" t="s">
        <v>508</v>
      </c>
      <c r="E85" s="227"/>
      <c r="F85" s="227"/>
      <c r="G85" s="219"/>
      <c r="H85" s="219"/>
      <c r="I85" s="219"/>
      <c r="J85" s="219"/>
    </row>
    <row r="86" spans="1:10" ht="15.75" customHeight="1">
      <c r="A86" s="808" t="s">
        <v>509</v>
      </c>
      <c r="B86" s="809"/>
      <c r="C86" s="809"/>
      <c r="D86" s="809"/>
      <c r="E86" s="809"/>
      <c r="F86" s="810"/>
      <c r="G86" s="219"/>
      <c r="H86" s="219"/>
      <c r="I86" s="219"/>
      <c r="J86" s="219"/>
    </row>
    <row r="87" spans="1:10" ht="15.75" customHeight="1">
      <c r="A87" s="169"/>
      <c r="B87" s="811" t="s">
        <v>469</v>
      </c>
      <c r="C87" s="802"/>
      <c r="D87" s="811"/>
      <c r="E87" s="801"/>
      <c r="F87" s="802"/>
      <c r="G87" s="219"/>
      <c r="H87" s="219"/>
      <c r="I87" s="219"/>
      <c r="J87" s="219"/>
    </row>
    <row r="88" spans="1:10" ht="15.75" customHeight="1">
      <c r="A88" s="169"/>
      <c r="B88" s="812" t="s">
        <v>470</v>
      </c>
      <c r="C88" s="813"/>
      <c r="D88" s="813"/>
      <c r="E88" s="813"/>
      <c r="F88" s="814"/>
      <c r="G88" s="219"/>
      <c r="H88" s="219"/>
      <c r="I88" s="219"/>
      <c r="J88" s="219"/>
    </row>
    <row r="89" spans="1:10" ht="15.75" customHeight="1">
      <c r="A89" s="131"/>
      <c r="B89" s="169"/>
      <c r="C89" s="240">
        <v>31</v>
      </c>
      <c r="D89" s="241" t="s">
        <v>510</v>
      </c>
      <c r="E89" s="207"/>
      <c r="F89" s="207"/>
      <c r="G89" s="219"/>
      <c r="H89" s="219"/>
      <c r="I89" s="219"/>
      <c r="J89" s="219"/>
    </row>
    <row r="90" spans="1:10" ht="15.75" customHeight="1">
      <c r="A90" s="131"/>
      <c r="B90" s="169"/>
      <c r="C90" s="221">
        <v>1</v>
      </c>
      <c r="D90" s="222" t="s">
        <v>511</v>
      </c>
      <c r="E90" s="207"/>
      <c r="F90" s="226"/>
      <c r="G90" s="219"/>
      <c r="H90" s="219"/>
      <c r="I90" s="219"/>
      <c r="J90" s="219"/>
    </row>
    <row r="91" spans="1:10" ht="15.75" customHeight="1">
      <c r="A91" s="131"/>
      <c r="B91" s="169"/>
      <c r="C91" s="221">
        <v>1</v>
      </c>
      <c r="D91" s="222" t="s">
        <v>512</v>
      </c>
      <c r="E91" s="207"/>
      <c r="F91" s="207"/>
      <c r="G91" s="219"/>
      <c r="H91" s="219"/>
      <c r="I91" s="219"/>
      <c r="J91" s="219"/>
    </row>
    <row r="92" spans="1:10" ht="15.75" customHeight="1">
      <c r="A92" s="131"/>
      <c r="B92" s="169"/>
      <c r="C92" s="221">
        <v>1</v>
      </c>
      <c r="D92" s="222" t="s">
        <v>513</v>
      </c>
      <c r="E92" s="207"/>
      <c r="F92" s="226"/>
      <c r="G92" s="219"/>
      <c r="H92" s="219"/>
      <c r="I92" s="219"/>
      <c r="J92" s="219"/>
    </row>
    <row r="93" spans="1:10" ht="15.75" customHeight="1">
      <c r="A93" s="211"/>
      <c r="B93" s="227"/>
      <c r="C93" s="228">
        <v>1</v>
      </c>
      <c r="D93" s="229" t="s">
        <v>514</v>
      </c>
      <c r="E93" s="227"/>
      <c r="F93" s="227"/>
      <c r="G93" s="219"/>
      <c r="H93" s="219"/>
      <c r="I93" s="219"/>
      <c r="J93" s="219"/>
    </row>
    <row r="94" spans="1:10" ht="15.75" customHeight="1">
      <c r="A94" s="808" t="s">
        <v>515</v>
      </c>
      <c r="B94" s="809"/>
      <c r="C94" s="809"/>
      <c r="D94" s="809"/>
      <c r="E94" s="809"/>
      <c r="F94" s="810"/>
      <c r="G94" s="219"/>
      <c r="H94" s="219"/>
      <c r="I94" s="219"/>
      <c r="J94" s="219"/>
    </row>
    <row r="95" spans="1:10" ht="15.75" customHeight="1">
      <c r="A95" s="169"/>
      <c r="B95" s="811" t="s">
        <v>469</v>
      </c>
      <c r="C95" s="802"/>
      <c r="D95" s="811"/>
      <c r="E95" s="801"/>
      <c r="F95" s="802"/>
      <c r="G95" s="219"/>
      <c r="H95" s="219"/>
      <c r="I95" s="219"/>
      <c r="J95" s="219"/>
    </row>
    <row r="96" spans="1:10" ht="15.75" customHeight="1">
      <c r="A96" s="169"/>
      <c r="B96" s="812" t="s">
        <v>516</v>
      </c>
      <c r="C96" s="813"/>
      <c r="D96" s="813"/>
      <c r="E96" s="813"/>
      <c r="F96" s="814"/>
      <c r="G96" s="219"/>
      <c r="H96" s="219"/>
      <c r="I96" s="219"/>
      <c r="J96" s="219"/>
    </row>
    <row r="97" spans="1:10" ht="15.75" customHeight="1">
      <c r="A97" s="131"/>
      <c r="B97" s="169"/>
      <c r="C97" s="231">
        <v>4</v>
      </c>
      <c r="D97" s="223" t="s">
        <v>517</v>
      </c>
      <c r="E97" s="224"/>
      <c r="F97" s="207"/>
      <c r="G97" s="219"/>
      <c r="H97" s="219"/>
      <c r="I97" s="219"/>
      <c r="J97" s="219"/>
    </row>
    <row r="98" spans="1:10" ht="15.75" customHeight="1">
      <c r="A98" s="131"/>
      <c r="B98" s="169"/>
      <c r="C98" s="231">
        <v>4</v>
      </c>
      <c r="D98" s="223" t="s">
        <v>498</v>
      </c>
      <c r="E98" s="224"/>
      <c r="F98" s="225"/>
      <c r="G98" s="219"/>
      <c r="H98" s="219"/>
      <c r="I98" s="219"/>
      <c r="J98" s="219"/>
    </row>
    <row r="99" spans="1:10" ht="15.75" customHeight="1">
      <c r="A99" s="131"/>
      <c r="B99" s="169"/>
      <c r="C99" s="231" t="s">
        <v>518</v>
      </c>
      <c r="D99" s="223" t="s">
        <v>519</v>
      </c>
      <c r="E99" s="224"/>
      <c r="F99" s="225"/>
      <c r="G99" s="219"/>
      <c r="H99" s="219"/>
      <c r="I99" s="219"/>
      <c r="J99" s="219"/>
    </row>
    <row r="100" spans="1:10" ht="15.75" customHeight="1">
      <c r="A100" s="131"/>
      <c r="B100" s="169"/>
      <c r="C100" s="231" t="s">
        <v>520</v>
      </c>
      <c r="D100" s="223" t="s">
        <v>521</v>
      </c>
      <c r="E100" s="224"/>
      <c r="F100" s="225"/>
      <c r="G100" s="219"/>
      <c r="H100" s="219"/>
      <c r="I100" s="219"/>
      <c r="J100" s="219"/>
    </row>
    <row r="101" spans="1:10" ht="15.75" customHeight="1">
      <c r="A101" s="131"/>
      <c r="B101" s="169"/>
      <c r="C101" s="231">
        <v>18</v>
      </c>
      <c r="D101" s="223" t="s">
        <v>522</v>
      </c>
      <c r="E101" s="224"/>
      <c r="F101" s="207"/>
      <c r="G101" s="219"/>
      <c r="H101" s="219"/>
      <c r="I101" s="219"/>
      <c r="J101" s="219"/>
    </row>
    <row r="102" spans="1:10" ht="15.75" customHeight="1">
      <c r="A102" s="131"/>
      <c r="B102" s="169"/>
      <c r="C102" s="231">
        <v>1</v>
      </c>
      <c r="D102" s="223" t="s">
        <v>523</v>
      </c>
      <c r="E102" s="224"/>
      <c r="F102" s="207"/>
      <c r="G102" s="219"/>
      <c r="H102" s="219"/>
      <c r="I102" s="219"/>
      <c r="J102" s="219"/>
    </row>
    <row r="103" spans="1:10" ht="15.75" customHeight="1">
      <c r="A103" s="131"/>
      <c r="B103" s="169"/>
      <c r="C103" s="231">
        <v>1</v>
      </c>
      <c r="D103" s="223" t="s">
        <v>524</v>
      </c>
      <c r="E103" s="224"/>
      <c r="F103" s="207"/>
      <c r="G103" s="219"/>
      <c r="H103" s="219"/>
      <c r="I103" s="219"/>
      <c r="J103" s="219"/>
    </row>
    <row r="104" spans="1:10" ht="15.75" customHeight="1">
      <c r="A104" s="211"/>
      <c r="B104" s="227"/>
      <c r="C104" s="228">
        <v>1</v>
      </c>
      <c r="D104" s="229" t="s">
        <v>525</v>
      </c>
      <c r="E104" s="227"/>
      <c r="F104" s="227"/>
      <c r="G104" s="219"/>
      <c r="H104" s="219"/>
      <c r="I104" s="219"/>
      <c r="J104" s="219"/>
    </row>
    <row r="105" spans="1:10" ht="15.75" customHeight="1">
      <c r="A105" s="808" t="s">
        <v>526</v>
      </c>
      <c r="B105" s="809"/>
      <c r="C105" s="809"/>
      <c r="D105" s="809"/>
      <c r="E105" s="809"/>
      <c r="F105" s="810"/>
      <c r="G105" s="219"/>
      <c r="H105" s="219"/>
      <c r="I105" s="219"/>
      <c r="J105" s="219"/>
    </row>
    <row r="106" spans="1:10" ht="15.75" customHeight="1">
      <c r="A106" s="169"/>
      <c r="B106" s="811" t="s">
        <v>469</v>
      </c>
      <c r="C106" s="802"/>
      <c r="D106" s="811"/>
      <c r="E106" s="801"/>
      <c r="F106" s="802"/>
      <c r="G106" s="219"/>
      <c r="H106" s="219"/>
      <c r="I106" s="219"/>
      <c r="J106" s="219"/>
    </row>
    <row r="107" spans="1:10" ht="15.75" customHeight="1">
      <c r="A107" s="169"/>
      <c r="B107" s="812" t="s">
        <v>470</v>
      </c>
      <c r="C107" s="813"/>
      <c r="D107" s="813"/>
      <c r="E107" s="813"/>
      <c r="F107" s="814"/>
      <c r="G107" s="219"/>
      <c r="H107" s="219"/>
      <c r="I107" s="219"/>
      <c r="J107" s="219"/>
    </row>
    <row r="108" spans="1:10" ht="15.75" customHeight="1">
      <c r="A108" s="211"/>
      <c r="B108" s="227"/>
      <c r="C108" s="228">
        <v>20</v>
      </c>
      <c r="D108" s="229" t="s">
        <v>527</v>
      </c>
      <c r="E108" s="227"/>
      <c r="F108" s="227"/>
      <c r="G108" s="219"/>
      <c r="H108" s="219"/>
      <c r="I108" s="219"/>
      <c r="J108" s="219"/>
    </row>
    <row r="109" spans="1:10" ht="15.75" customHeight="1">
      <c r="A109" s="808" t="s">
        <v>528</v>
      </c>
      <c r="B109" s="809"/>
      <c r="C109" s="809"/>
      <c r="D109" s="809"/>
      <c r="E109" s="809"/>
      <c r="F109" s="810"/>
      <c r="G109" s="219"/>
      <c r="H109" s="219"/>
      <c r="I109" s="219"/>
      <c r="J109" s="219"/>
    </row>
    <row r="110" spans="1:10" ht="15.75" customHeight="1">
      <c r="A110" s="169"/>
      <c r="B110" s="811" t="s">
        <v>469</v>
      </c>
      <c r="C110" s="802"/>
      <c r="D110" s="811"/>
      <c r="E110" s="801"/>
      <c r="F110" s="802"/>
      <c r="G110" s="219"/>
      <c r="H110" s="219"/>
      <c r="I110" s="219"/>
      <c r="J110" s="219"/>
    </row>
    <row r="111" spans="1:10" ht="15.75" customHeight="1">
      <c r="A111" s="169"/>
      <c r="B111" s="812" t="s">
        <v>470</v>
      </c>
      <c r="C111" s="813"/>
      <c r="D111" s="813"/>
      <c r="E111" s="813"/>
      <c r="F111" s="814"/>
      <c r="G111" s="219"/>
      <c r="H111" s="219"/>
      <c r="I111" s="219"/>
      <c r="J111" s="219"/>
    </row>
    <row r="112" spans="1:10" ht="15.75" customHeight="1">
      <c r="A112" s="131"/>
      <c r="B112" s="169"/>
      <c r="C112" s="221">
        <v>4</v>
      </c>
      <c r="D112" s="222" t="s">
        <v>471</v>
      </c>
      <c r="E112" s="236"/>
      <c r="F112" s="207"/>
      <c r="G112" s="219"/>
      <c r="H112" s="219"/>
      <c r="I112" s="219"/>
      <c r="J112" s="219"/>
    </row>
    <row r="113" spans="1:10" ht="15.75" customHeight="1">
      <c r="A113" s="131"/>
      <c r="B113" s="169"/>
      <c r="C113" s="221">
        <v>1</v>
      </c>
      <c r="D113" s="222" t="s">
        <v>529</v>
      </c>
      <c r="E113" s="236"/>
      <c r="F113" s="207"/>
      <c r="G113" s="219"/>
      <c r="H113" s="219"/>
      <c r="I113" s="219"/>
      <c r="J113" s="219"/>
    </row>
    <row r="114" spans="1:10" ht="15.75" customHeight="1">
      <c r="A114" s="211"/>
      <c r="B114" s="227"/>
      <c r="C114" s="228">
        <v>4</v>
      </c>
      <c r="D114" s="229" t="s">
        <v>472</v>
      </c>
      <c r="E114" s="227"/>
      <c r="F114" s="227"/>
      <c r="G114" s="219"/>
      <c r="H114" s="219"/>
      <c r="I114" s="219"/>
      <c r="J114" s="219"/>
    </row>
    <row r="115" spans="1:10" ht="15.75" customHeight="1">
      <c r="A115" s="819" t="s">
        <v>530</v>
      </c>
      <c r="B115" s="809"/>
      <c r="C115" s="809"/>
      <c r="D115" s="809"/>
      <c r="E115" s="809"/>
      <c r="F115" s="810"/>
      <c r="G115" s="219"/>
      <c r="H115" s="219"/>
      <c r="I115" s="219"/>
      <c r="J115" s="219"/>
    </row>
    <row r="116" spans="1:10" ht="15.75" customHeight="1">
      <c r="A116" s="169"/>
      <c r="B116" s="811" t="s">
        <v>469</v>
      </c>
      <c r="C116" s="802"/>
      <c r="D116" s="811"/>
      <c r="E116" s="801"/>
      <c r="F116" s="802"/>
      <c r="G116" s="219"/>
      <c r="H116" s="219"/>
      <c r="I116" s="219"/>
      <c r="J116" s="219"/>
    </row>
    <row r="117" spans="1:10" ht="15.75" customHeight="1">
      <c r="A117" s="169"/>
      <c r="B117" s="242" t="s">
        <v>531</v>
      </c>
      <c r="C117" s="242"/>
      <c r="D117" s="242" t="s">
        <v>532</v>
      </c>
      <c r="E117" s="242"/>
      <c r="F117" s="242"/>
      <c r="G117" s="219"/>
      <c r="H117" s="219"/>
      <c r="I117" s="219"/>
      <c r="J117" s="219"/>
    </row>
    <row r="118" spans="1:10" ht="15.75" customHeight="1">
      <c r="A118" s="169"/>
      <c r="B118" s="812" t="s">
        <v>470</v>
      </c>
      <c r="C118" s="813"/>
      <c r="D118" s="813"/>
      <c r="E118" s="813"/>
      <c r="F118" s="814"/>
      <c r="G118" s="219"/>
      <c r="H118" s="219"/>
      <c r="I118" s="219"/>
      <c r="J118" s="219"/>
    </row>
    <row r="119" spans="1:10" ht="15.75" customHeight="1">
      <c r="A119" s="131"/>
      <c r="B119" s="169"/>
      <c r="C119" s="243">
        <v>2</v>
      </c>
      <c r="D119" s="244" t="s">
        <v>472</v>
      </c>
      <c r="E119" s="245"/>
      <c r="F119" s="30"/>
      <c r="G119" s="219"/>
      <c r="H119" s="219"/>
      <c r="I119" s="219"/>
      <c r="J119" s="219"/>
    </row>
    <row r="120" spans="1:10" ht="15.75" customHeight="1">
      <c r="A120" s="131"/>
      <c r="B120" s="169"/>
      <c r="C120" s="243">
        <v>1</v>
      </c>
      <c r="D120" s="244" t="s">
        <v>533</v>
      </c>
      <c r="E120" s="30"/>
      <c r="F120" s="30"/>
      <c r="G120" s="219"/>
      <c r="H120" s="219"/>
      <c r="I120" s="219"/>
      <c r="J120" s="219"/>
    </row>
    <row r="121" spans="1:10" ht="15.75" customHeight="1">
      <c r="A121" s="211"/>
      <c r="B121" s="227"/>
      <c r="C121" s="228">
        <v>1</v>
      </c>
      <c r="D121" s="229" t="s">
        <v>534</v>
      </c>
      <c r="E121" s="227"/>
      <c r="F121" s="227"/>
      <c r="G121" s="219"/>
      <c r="H121" s="219"/>
      <c r="I121" s="219"/>
      <c r="J121" s="219"/>
    </row>
    <row r="122" spans="1:10" ht="15.75" customHeight="1">
      <c r="A122" s="819" t="s">
        <v>535</v>
      </c>
      <c r="B122" s="809"/>
      <c r="C122" s="809"/>
      <c r="D122" s="809"/>
      <c r="E122" s="809"/>
      <c r="F122" s="810"/>
      <c r="G122" s="219"/>
      <c r="H122" s="219"/>
      <c r="I122" s="219"/>
      <c r="J122" s="219"/>
    </row>
    <row r="123" spans="1:10" ht="15.75" customHeight="1">
      <c r="A123" s="169"/>
      <c r="B123" s="811" t="s">
        <v>469</v>
      </c>
      <c r="C123" s="802"/>
      <c r="D123" s="811"/>
      <c r="E123" s="801"/>
      <c r="F123" s="802"/>
      <c r="G123" s="219"/>
      <c r="H123" s="219"/>
      <c r="I123" s="219"/>
      <c r="J123" s="219"/>
    </row>
    <row r="124" spans="1:10" ht="15.75" customHeight="1">
      <c r="A124" s="169"/>
      <c r="B124" s="812" t="s">
        <v>470</v>
      </c>
      <c r="C124" s="813"/>
      <c r="D124" s="813"/>
      <c r="E124" s="813"/>
      <c r="F124" s="814"/>
      <c r="G124" s="219"/>
      <c r="H124" s="219"/>
      <c r="I124" s="219"/>
      <c r="J124" s="219"/>
    </row>
    <row r="125" spans="1:10" ht="15.75" customHeight="1">
      <c r="A125" s="131"/>
      <c r="B125" s="169"/>
      <c r="C125" s="221">
        <v>1</v>
      </c>
      <c r="D125" s="222" t="s">
        <v>471</v>
      </c>
      <c r="E125" s="207"/>
      <c r="F125" s="207"/>
      <c r="G125" s="219"/>
      <c r="H125" s="219"/>
      <c r="I125" s="219"/>
      <c r="J125" s="219"/>
    </row>
    <row r="126" spans="1:10" ht="15.75" customHeight="1">
      <c r="A126" s="131"/>
      <c r="B126" s="169"/>
      <c r="C126" s="221">
        <v>1</v>
      </c>
      <c r="D126" s="222" t="s">
        <v>498</v>
      </c>
      <c r="E126" s="207"/>
      <c r="F126" s="226"/>
      <c r="G126" s="219"/>
      <c r="H126" s="219"/>
      <c r="I126" s="219"/>
      <c r="J126" s="219"/>
    </row>
    <row r="127" spans="1:10" ht="15.75" customHeight="1">
      <c r="A127" s="131"/>
      <c r="B127" s="169"/>
      <c r="C127" s="221">
        <v>1</v>
      </c>
      <c r="D127" s="246" t="s">
        <v>536</v>
      </c>
      <c r="E127" s="207"/>
      <c r="F127" s="226"/>
      <c r="G127" s="219"/>
      <c r="H127" s="219"/>
      <c r="I127" s="219"/>
      <c r="J127" s="219"/>
    </row>
    <row r="128" spans="1:10" ht="15.75" customHeight="1">
      <c r="A128" s="131"/>
      <c r="B128" s="169"/>
      <c r="C128" s="221">
        <v>2</v>
      </c>
      <c r="D128" s="222" t="s">
        <v>472</v>
      </c>
      <c r="E128" s="207"/>
      <c r="F128" s="207"/>
      <c r="G128" s="219"/>
      <c r="H128" s="219"/>
      <c r="I128" s="219"/>
      <c r="J128" s="219"/>
    </row>
    <row r="129" spans="1:10" ht="15.75" customHeight="1">
      <c r="A129" s="131"/>
      <c r="B129" s="169"/>
      <c r="C129" s="221">
        <v>1</v>
      </c>
      <c r="D129" s="222" t="s">
        <v>537</v>
      </c>
      <c r="E129" s="207"/>
      <c r="F129" s="207"/>
      <c r="G129" s="219"/>
      <c r="H129" s="219"/>
      <c r="I129" s="219"/>
      <c r="J129" s="219"/>
    </row>
    <row r="130" spans="1:10" ht="15.75" customHeight="1">
      <c r="A130" s="211"/>
      <c r="B130" s="227"/>
      <c r="C130" s="228">
        <v>1</v>
      </c>
      <c r="D130" s="229" t="s">
        <v>538</v>
      </c>
      <c r="E130" s="227"/>
      <c r="F130" s="227"/>
      <c r="G130" s="219"/>
      <c r="H130" s="219"/>
      <c r="I130" s="219"/>
      <c r="J130" s="219"/>
    </row>
    <row r="131" spans="1:10" ht="15.75" customHeight="1">
      <c r="A131" s="819" t="s">
        <v>539</v>
      </c>
      <c r="B131" s="809"/>
      <c r="C131" s="809"/>
      <c r="D131" s="809"/>
      <c r="E131" s="809"/>
      <c r="F131" s="810"/>
      <c r="G131" s="219"/>
      <c r="H131" s="219"/>
      <c r="I131" s="219"/>
      <c r="J131" s="219"/>
    </row>
    <row r="132" spans="1:10" ht="15.75" customHeight="1">
      <c r="A132" s="169"/>
      <c r="B132" s="811" t="s">
        <v>469</v>
      </c>
      <c r="C132" s="802"/>
      <c r="D132" s="811" t="s">
        <v>170</v>
      </c>
      <c r="E132" s="801"/>
      <c r="F132" s="802"/>
      <c r="G132" s="219"/>
      <c r="H132" s="219"/>
      <c r="I132" s="219"/>
      <c r="J132" s="219"/>
    </row>
    <row r="133" spans="1:10" ht="15.75" customHeight="1">
      <c r="A133" s="169"/>
      <c r="B133" s="812" t="s">
        <v>516</v>
      </c>
      <c r="C133" s="813"/>
      <c r="D133" s="813"/>
      <c r="E133" s="813"/>
      <c r="F133" s="814"/>
      <c r="G133" s="219"/>
      <c r="H133" s="219"/>
      <c r="I133" s="219"/>
      <c r="J133" s="219"/>
    </row>
    <row r="134" spans="1:10" ht="15.75" customHeight="1">
      <c r="A134" s="131"/>
      <c r="B134" s="169"/>
      <c r="C134" s="243"/>
      <c r="D134" s="244" t="s">
        <v>471</v>
      </c>
      <c r="E134" s="30"/>
      <c r="F134" s="30"/>
      <c r="G134" s="219"/>
      <c r="H134" s="219"/>
      <c r="I134" s="219"/>
      <c r="J134" s="219"/>
    </row>
    <row r="135" spans="1:10" ht="15.75" customHeight="1">
      <c r="A135" s="131"/>
      <c r="B135" s="169"/>
      <c r="C135" s="243"/>
      <c r="D135" s="244" t="s">
        <v>498</v>
      </c>
      <c r="E135" s="30"/>
      <c r="F135" s="247"/>
      <c r="G135" s="219"/>
      <c r="H135" s="219"/>
      <c r="I135" s="219"/>
      <c r="J135" s="219"/>
    </row>
    <row r="136" spans="1:10" ht="15.75" customHeight="1">
      <c r="A136" s="211"/>
      <c r="B136" s="227"/>
      <c r="C136" s="228"/>
      <c r="D136" s="229" t="s">
        <v>472</v>
      </c>
      <c r="E136" s="227"/>
      <c r="F136" s="227"/>
      <c r="G136" s="219"/>
      <c r="H136" s="219"/>
      <c r="I136" s="219"/>
      <c r="J136" s="219"/>
    </row>
    <row r="137" spans="1:10" ht="15.75" customHeight="1">
      <c r="A137" s="808" t="s">
        <v>540</v>
      </c>
      <c r="B137" s="809"/>
      <c r="C137" s="809"/>
      <c r="D137" s="809"/>
      <c r="E137" s="809"/>
      <c r="F137" s="810"/>
      <c r="G137" s="219"/>
      <c r="H137" s="219"/>
      <c r="I137" s="219"/>
      <c r="J137" s="219"/>
    </row>
    <row r="138" spans="1:10" ht="15.75" customHeight="1">
      <c r="A138" s="169"/>
      <c r="B138" s="811" t="s">
        <v>469</v>
      </c>
      <c r="C138" s="802"/>
      <c r="D138" s="811"/>
      <c r="E138" s="801"/>
      <c r="F138" s="802"/>
      <c r="G138" s="219"/>
      <c r="H138" s="219"/>
      <c r="I138" s="219"/>
      <c r="J138" s="219"/>
    </row>
    <row r="139" spans="1:10" ht="15.75" customHeight="1">
      <c r="A139" s="169"/>
      <c r="B139" s="812" t="s">
        <v>470</v>
      </c>
      <c r="C139" s="813"/>
      <c r="D139" s="813"/>
      <c r="E139" s="813"/>
      <c r="F139" s="814"/>
      <c r="G139" s="219"/>
      <c r="H139" s="219"/>
      <c r="I139" s="219"/>
      <c r="J139" s="219"/>
    </row>
    <row r="140" spans="1:10" ht="15.75" customHeight="1">
      <c r="A140" s="131"/>
      <c r="B140" s="169"/>
      <c r="C140" s="221">
        <v>2</v>
      </c>
      <c r="D140" s="222" t="s">
        <v>541</v>
      </c>
      <c r="E140" s="207"/>
      <c r="F140" s="207"/>
      <c r="G140" s="219"/>
      <c r="H140" s="219"/>
      <c r="I140" s="219"/>
      <c r="J140" s="219"/>
    </row>
    <row r="141" spans="1:10" ht="15.75" customHeight="1">
      <c r="A141" s="131"/>
      <c r="B141" s="169"/>
      <c r="C141" s="221">
        <v>4</v>
      </c>
      <c r="D141" s="222" t="s">
        <v>472</v>
      </c>
      <c r="E141" s="207"/>
      <c r="F141" s="207"/>
      <c r="G141" s="219"/>
      <c r="H141" s="219"/>
      <c r="I141" s="219"/>
      <c r="J141" s="219"/>
    </row>
    <row r="142" spans="1:10" ht="15.75" customHeight="1">
      <c r="A142" s="131"/>
      <c r="B142" s="169"/>
      <c r="C142" s="221">
        <v>2</v>
      </c>
      <c r="D142" s="222" t="s">
        <v>542</v>
      </c>
      <c r="E142" s="207"/>
      <c r="F142" s="226"/>
      <c r="G142" s="219"/>
      <c r="H142" s="219"/>
      <c r="I142" s="219"/>
      <c r="J142" s="219"/>
    </row>
    <row r="143" spans="1:10" ht="15.75" customHeight="1">
      <c r="A143" s="211"/>
      <c r="B143" s="227"/>
      <c r="C143" s="228">
        <v>1</v>
      </c>
      <c r="D143" s="229" t="s">
        <v>543</v>
      </c>
      <c r="E143" s="227"/>
      <c r="F143" s="227"/>
      <c r="G143" s="219"/>
      <c r="H143" s="219"/>
      <c r="I143" s="219"/>
      <c r="J143" s="219"/>
    </row>
    <row r="144" spans="1:10" ht="15.75" customHeight="1">
      <c r="A144" s="815" t="s">
        <v>544</v>
      </c>
      <c r="B144" s="816"/>
      <c r="C144" s="816"/>
      <c r="D144" s="816"/>
      <c r="E144" s="816"/>
      <c r="F144" s="817"/>
      <c r="G144" s="219"/>
      <c r="H144" s="219"/>
      <c r="I144" s="219"/>
      <c r="J144" s="219"/>
    </row>
    <row r="145" spans="1:10" ht="15.75" customHeight="1">
      <c r="A145" s="169"/>
      <c r="B145" s="811" t="s">
        <v>469</v>
      </c>
      <c r="C145" s="802"/>
      <c r="D145" s="811" t="s">
        <v>170</v>
      </c>
      <c r="E145" s="801"/>
      <c r="F145" s="802"/>
      <c r="G145" s="219"/>
      <c r="H145" s="219"/>
      <c r="I145" s="219"/>
      <c r="J145" s="219"/>
    </row>
    <row r="146" spans="1:10" ht="15.75" customHeight="1">
      <c r="A146" s="169"/>
      <c r="B146" s="812" t="s">
        <v>470</v>
      </c>
      <c r="C146" s="813"/>
      <c r="D146" s="813"/>
      <c r="E146" s="813"/>
      <c r="F146" s="814"/>
      <c r="G146" s="219"/>
      <c r="H146" s="219"/>
      <c r="I146" s="219"/>
      <c r="J146" s="219"/>
    </row>
    <row r="147" spans="1:10" ht="15.75" customHeight="1">
      <c r="A147" s="131"/>
      <c r="B147" s="169"/>
      <c r="C147" s="221">
        <v>14</v>
      </c>
      <c r="D147" s="222" t="s">
        <v>545</v>
      </c>
      <c r="E147" s="207"/>
      <c r="F147" s="207"/>
      <c r="G147" s="219"/>
      <c r="H147" s="219"/>
      <c r="I147" s="219"/>
      <c r="J147" s="219"/>
    </row>
    <row r="148" spans="1:10" ht="15.75" customHeight="1">
      <c r="A148" s="131"/>
      <c r="B148" s="169"/>
      <c r="C148" s="221">
        <v>70</v>
      </c>
      <c r="D148" s="222" t="s">
        <v>472</v>
      </c>
      <c r="E148" s="207"/>
      <c r="F148" s="207"/>
      <c r="G148" s="219"/>
      <c r="H148" s="219"/>
      <c r="I148" s="219"/>
      <c r="J148" s="219"/>
    </row>
    <row r="149" spans="1:10" ht="15.75" customHeight="1">
      <c r="A149" s="131"/>
      <c r="B149" s="169"/>
      <c r="C149" s="221">
        <v>6</v>
      </c>
      <c r="D149" s="222" t="s">
        <v>546</v>
      </c>
      <c r="E149" s="236"/>
      <c r="F149" s="236"/>
      <c r="G149" s="219"/>
      <c r="H149" s="219"/>
      <c r="I149" s="219"/>
      <c r="J149" s="219"/>
    </row>
    <row r="150" spans="1:10" ht="15.75" customHeight="1">
      <c r="A150" s="131"/>
      <c r="B150" s="169"/>
      <c r="C150" s="221">
        <v>1</v>
      </c>
      <c r="D150" s="222" t="s">
        <v>476</v>
      </c>
      <c r="E150" s="236"/>
      <c r="F150" s="226"/>
      <c r="G150" s="219"/>
      <c r="H150" s="219"/>
      <c r="I150" s="219"/>
      <c r="J150" s="219"/>
    </row>
    <row r="151" spans="1:10" ht="15.75" customHeight="1">
      <c r="A151" s="211"/>
      <c r="B151" s="227"/>
      <c r="C151" s="228">
        <v>2</v>
      </c>
      <c r="D151" s="229" t="s">
        <v>547</v>
      </c>
      <c r="E151" s="227"/>
      <c r="F151" s="227"/>
      <c r="G151" s="219"/>
      <c r="H151" s="219"/>
      <c r="I151" s="219"/>
      <c r="J151" s="219"/>
    </row>
    <row r="152" spans="1:10" ht="15.75" customHeight="1">
      <c r="A152" s="808" t="s">
        <v>548</v>
      </c>
      <c r="B152" s="809"/>
      <c r="C152" s="809"/>
      <c r="D152" s="809"/>
      <c r="E152" s="809"/>
      <c r="F152" s="810"/>
      <c r="G152" s="219"/>
      <c r="H152" s="219"/>
      <c r="I152" s="219"/>
      <c r="J152" s="219"/>
    </row>
    <row r="153" spans="1:10" ht="15.75" customHeight="1">
      <c r="A153" s="169"/>
      <c r="B153" s="811" t="s">
        <v>469</v>
      </c>
      <c r="C153" s="802"/>
      <c r="D153" s="811" t="s">
        <v>170</v>
      </c>
      <c r="E153" s="801"/>
      <c r="F153" s="802"/>
      <c r="G153" s="219"/>
      <c r="H153" s="219"/>
      <c r="I153" s="219"/>
      <c r="J153" s="219"/>
    </row>
    <row r="154" spans="1:10" ht="15.75" customHeight="1">
      <c r="A154" s="169"/>
      <c r="B154" s="812" t="s">
        <v>516</v>
      </c>
      <c r="C154" s="813"/>
      <c r="D154" s="813"/>
      <c r="E154" s="813"/>
      <c r="F154" s="814"/>
      <c r="G154" s="219"/>
      <c r="H154" s="219"/>
      <c r="I154" s="219"/>
      <c r="J154" s="219"/>
    </row>
    <row r="155" spans="1:10" ht="15.75" customHeight="1">
      <c r="A155" s="131"/>
      <c r="B155" s="169"/>
      <c r="C155" s="243">
        <v>1</v>
      </c>
      <c r="D155" s="244" t="s">
        <v>549</v>
      </c>
      <c r="E155" s="30"/>
      <c r="F155" s="245"/>
      <c r="G155" s="219"/>
      <c r="H155" s="219"/>
      <c r="I155" s="219"/>
      <c r="J155" s="219"/>
    </row>
    <row r="156" spans="1:10" ht="15.75" customHeight="1">
      <c r="A156" s="131"/>
      <c r="B156" s="169"/>
      <c r="C156" s="243">
        <v>1</v>
      </c>
      <c r="D156" s="244" t="s">
        <v>498</v>
      </c>
      <c r="E156" s="30"/>
      <c r="F156" s="247"/>
      <c r="G156" s="219"/>
      <c r="H156" s="219"/>
      <c r="I156" s="219"/>
      <c r="J156" s="219"/>
    </row>
    <row r="157" spans="1:10" ht="15.75" customHeight="1">
      <c r="A157" s="131"/>
      <c r="B157" s="131"/>
      <c r="C157" s="243">
        <v>20</v>
      </c>
      <c r="D157" s="244" t="s">
        <v>550</v>
      </c>
      <c r="E157" s="30"/>
      <c r="F157" s="30"/>
      <c r="G157" s="219"/>
      <c r="H157" s="219"/>
      <c r="I157" s="219"/>
      <c r="J157" s="219"/>
    </row>
    <row r="158" spans="1:10" ht="15.75" customHeight="1">
      <c r="A158" s="131"/>
      <c r="B158" s="131"/>
      <c r="C158" s="248">
        <v>2</v>
      </c>
      <c r="D158" s="222" t="s">
        <v>551</v>
      </c>
      <c r="E158" s="249"/>
      <c r="F158" s="249"/>
      <c r="G158" s="219"/>
      <c r="H158" s="219"/>
      <c r="I158" s="219"/>
      <c r="J158" s="219"/>
    </row>
    <row r="159" spans="1:10" ht="15.75" customHeight="1">
      <c r="A159" s="131"/>
      <c r="B159" s="169"/>
      <c r="C159" s="248">
        <v>1</v>
      </c>
      <c r="D159" s="250" t="s">
        <v>493</v>
      </c>
      <c r="E159" s="249"/>
      <c r="F159" s="251"/>
      <c r="G159" s="219"/>
      <c r="H159" s="219"/>
      <c r="I159" s="219"/>
      <c r="J159" s="219"/>
    </row>
    <row r="160" spans="1:10" ht="15.75" customHeight="1">
      <c r="A160" s="815" t="s">
        <v>552</v>
      </c>
      <c r="B160" s="816"/>
      <c r="C160" s="816"/>
      <c r="D160" s="816"/>
      <c r="E160" s="816"/>
      <c r="F160" s="817"/>
      <c r="G160" s="219"/>
      <c r="H160" s="219"/>
      <c r="I160" s="219"/>
      <c r="J160" s="219"/>
    </row>
    <row r="161" spans="1:24" ht="15.75" customHeight="1">
      <c r="A161" s="169"/>
      <c r="B161" s="811" t="s">
        <v>469</v>
      </c>
      <c r="C161" s="802"/>
      <c r="D161" s="811" t="s">
        <v>170</v>
      </c>
      <c r="E161" s="801"/>
      <c r="F161" s="802"/>
      <c r="G161" s="219"/>
      <c r="H161" s="219"/>
      <c r="I161" s="219"/>
      <c r="J161" s="219"/>
    </row>
    <row r="162" spans="1:24" ht="15.75" customHeight="1">
      <c r="A162" s="169"/>
      <c r="B162" s="812" t="s">
        <v>470</v>
      </c>
      <c r="C162" s="813"/>
      <c r="D162" s="813"/>
      <c r="E162" s="813"/>
      <c r="F162" s="814"/>
      <c r="G162" s="219"/>
      <c r="H162" s="219"/>
      <c r="I162" s="219"/>
      <c r="J162" s="219"/>
    </row>
    <row r="163" spans="1:24" ht="15.75" customHeight="1">
      <c r="A163" s="131"/>
      <c r="B163" s="169"/>
      <c r="C163" s="243">
        <v>4</v>
      </c>
      <c r="D163" s="244" t="s">
        <v>553</v>
      </c>
      <c r="E163" s="252"/>
      <c r="F163" s="30"/>
      <c r="G163" s="219"/>
      <c r="H163" s="219"/>
      <c r="I163" s="219"/>
      <c r="J163" s="219"/>
    </row>
    <row r="164" spans="1:24" ht="15.75" customHeight="1">
      <c r="A164" s="131"/>
      <c r="B164" s="169"/>
      <c r="C164" s="243">
        <v>4</v>
      </c>
      <c r="D164" s="244" t="s">
        <v>498</v>
      </c>
      <c r="E164" s="30"/>
      <c r="F164" s="247"/>
      <c r="G164" s="219"/>
      <c r="H164" s="219"/>
      <c r="I164" s="219"/>
      <c r="J164" s="219"/>
    </row>
    <row r="165" spans="1:24" ht="15.75" customHeight="1">
      <c r="A165" s="211"/>
      <c r="B165" s="227"/>
      <c r="C165" s="228">
        <v>10</v>
      </c>
      <c r="D165" s="229" t="s">
        <v>472</v>
      </c>
      <c r="E165" s="227"/>
      <c r="F165" s="227"/>
      <c r="G165" s="219"/>
      <c r="H165" s="219"/>
      <c r="I165" s="219"/>
      <c r="J165" s="219"/>
    </row>
    <row r="166" spans="1:24" ht="15.75" customHeight="1">
      <c r="A166" s="815" t="s">
        <v>554</v>
      </c>
      <c r="B166" s="816"/>
      <c r="C166" s="816"/>
      <c r="D166" s="816"/>
      <c r="E166" s="816"/>
      <c r="F166" s="817"/>
      <c r="G166" s="30"/>
      <c r="H166" s="30"/>
      <c r="I166" s="30"/>
      <c r="J166" s="30"/>
      <c r="K166" s="131"/>
      <c r="L166" s="131"/>
      <c r="M166" s="131"/>
      <c r="N166" s="131"/>
      <c r="O166" s="131"/>
      <c r="P166" s="131"/>
      <c r="Q166" s="131"/>
      <c r="R166" s="131"/>
      <c r="S166" s="131"/>
      <c r="T166" s="131"/>
      <c r="U166" s="131"/>
      <c r="V166" s="131"/>
      <c r="W166" s="131"/>
      <c r="X166" s="131"/>
    </row>
    <row r="167" spans="1:24" ht="15.75" customHeight="1">
      <c r="A167" s="131"/>
      <c r="B167" s="811" t="s">
        <v>469</v>
      </c>
      <c r="C167" s="802"/>
      <c r="D167" s="811"/>
      <c r="E167" s="801"/>
      <c r="F167" s="802"/>
      <c r="G167" s="30"/>
      <c r="H167" s="30"/>
      <c r="I167" s="30"/>
      <c r="J167" s="30"/>
      <c r="K167" s="131"/>
      <c r="L167" s="131"/>
      <c r="M167" s="131"/>
      <c r="N167" s="131"/>
      <c r="O167" s="131"/>
      <c r="P167" s="131"/>
      <c r="Q167" s="131"/>
      <c r="R167" s="131"/>
      <c r="S167" s="131"/>
      <c r="T167" s="131"/>
      <c r="U167" s="131"/>
      <c r="V167" s="131"/>
      <c r="W167" s="131"/>
      <c r="X167" s="131"/>
    </row>
    <row r="168" spans="1:24" ht="15.75" customHeight="1">
      <c r="A168" s="131"/>
      <c r="B168" s="811" t="s">
        <v>555</v>
      </c>
      <c r="C168" s="801"/>
      <c r="D168" s="801"/>
      <c r="E168" s="801"/>
      <c r="F168" s="802"/>
      <c r="G168" s="30"/>
      <c r="H168" s="30"/>
      <c r="I168" s="30"/>
      <c r="J168" s="30"/>
      <c r="K168" s="131"/>
      <c r="L168" s="131"/>
      <c r="M168" s="131"/>
      <c r="N168" s="131"/>
      <c r="O168" s="131"/>
      <c r="P168" s="131"/>
      <c r="Q168" s="131"/>
      <c r="R168" s="131"/>
      <c r="S168" s="131"/>
      <c r="T168" s="131"/>
      <c r="U168" s="131"/>
      <c r="V168" s="131"/>
      <c r="W168" s="131"/>
      <c r="X168" s="131"/>
    </row>
    <row r="169" spans="1:24" ht="15.75" customHeight="1">
      <c r="A169" s="131"/>
      <c r="B169" s="131"/>
      <c r="C169" s="243">
        <v>1</v>
      </c>
      <c r="D169" s="244" t="s">
        <v>556</v>
      </c>
      <c r="E169" s="30"/>
      <c r="F169" s="253"/>
      <c r="G169" s="30"/>
      <c r="H169" s="30"/>
      <c r="I169" s="30"/>
      <c r="J169" s="30"/>
      <c r="K169" s="131"/>
      <c r="L169" s="131"/>
      <c r="M169" s="131"/>
      <c r="N169" s="131"/>
      <c r="O169" s="131"/>
      <c r="P169" s="131"/>
      <c r="Q169" s="131"/>
      <c r="R169" s="131"/>
      <c r="S169" s="131"/>
      <c r="T169" s="131"/>
      <c r="U169" s="131"/>
      <c r="V169" s="131"/>
      <c r="W169" s="131"/>
      <c r="X169" s="131"/>
    </row>
    <row r="170" spans="1:24" ht="15.75" customHeight="1">
      <c r="A170" s="131"/>
      <c r="B170" s="131"/>
      <c r="C170" s="243">
        <v>1</v>
      </c>
      <c r="D170" s="244" t="s">
        <v>557</v>
      </c>
      <c r="E170" s="30"/>
      <c r="F170" s="253"/>
      <c r="G170" s="30"/>
      <c r="H170" s="30"/>
      <c r="I170" s="30"/>
      <c r="J170" s="30"/>
      <c r="K170" s="131"/>
      <c r="L170" s="131"/>
      <c r="M170" s="131"/>
      <c r="N170" s="131"/>
      <c r="O170" s="131"/>
      <c r="P170" s="131"/>
      <c r="Q170" s="131"/>
      <c r="R170" s="131"/>
      <c r="S170" s="131"/>
      <c r="T170" s="131"/>
      <c r="U170" s="131"/>
      <c r="V170" s="131"/>
      <c r="W170" s="131"/>
      <c r="X170" s="131"/>
    </row>
    <row r="171" spans="1:24" ht="15.75" customHeight="1">
      <c r="A171" s="131"/>
      <c r="B171" s="131"/>
      <c r="C171" s="243">
        <v>2</v>
      </c>
      <c r="D171" s="244" t="s">
        <v>558</v>
      </c>
      <c r="E171" s="30"/>
      <c r="F171" s="253"/>
      <c r="G171" s="30"/>
      <c r="H171" s="30"/>
      <c r="I171" s="30"/>
      <c r="J171" s="30"/>
      <c r="K171" s="131"/>
      <c r="L171" s="131"/>
      <c r="M171" s="131"/>
      <c r="N171" s="131"/>
      <c r="O171" s="131"/>
      <c r="P171" s="131"/>
      <c r="Q171" s="131"/>
      <c r="R171" s="131"/>
      <c r="S171" s="131"/>
      <c r="T171" s="131"/>
      <c r="U171" s="131"/>
      <c r="V171" s="131"/>
      <c r="W171" s="131"/>
      <c r="X171" s="131"/>
    </row>
    <row r="172" spans="1:24" ht="15.75" customHeight="1">
      <c r="A172" s="131"/>
      <c r="B172" s="131"/>
      <c r="C172" s="243">
        <v>1</v>
      </c>
      <c r="D172" s="244" t="s">
        <v>559</v>
      </c>
      <c r="E172" s="30"/>
      <c r="F172" s="253"/>
      <c r="G172" s="30"/>
      <c r="H172" s="30"/>
      <c r="I172" s="30"/>
      <c r="J172" s="30"/>
      <c r="K172" s="131"/>
      <c r="L172" s="131"/>
      <c r="M172" s="131"/>
      <c r="N172" s="131"/>
      <c r="O172" s="131"/>
      <c r="P172" s="131"/>
      <c r="Q172" s="131"/>
      <c r="R172" s="131"/>
      <c r="S172" s="131"/>
      <c r="T172" s="131"/>
      <c r="U172" s="131"/>
      <c r="V172" s="131"/>
      <c r="W172" s="131"/>
      <c r="X172" s="131"/>
    </row>
    <row r="173" spans="1:24" ht="15.75" customHeight="1">
      <c r="A173" s="131"/>
      <c r="B173" s="131"/>
      <c r="C173" s="243">
        <v>1</v>
      </c>
      <c r="D173" s="244" t="s">
        <v>560</v>
      </c>
      <c r="E173" s="30"/>
      <c r="F173" s="253"/>
      <c r="G173" s="30"/>
      <c r="H173" s="30"/>
      <c r="I173" s="30"/>
      <c r="J173" s="30"/>
      <c r="K173" s="131"/>
      <c r="L173" s="131"/>
      <c r="M173" s="131"/>
      <c r="N173" s="131"/>
      <c r="O173" s="131"/>
      <c r="P173" s="131"/>
      <c r="Q173" s="131"/>
      <c r="R173" s="131"/>
      <c r="S173" s="131"/>
      <c r="T173" s="131"/>
      <c r="U173" s="131"/>
      <c r="V173" s="131"/>
      <c r="W173" s="131"/>
      <c r="X173" s="131"/>
    </row>
    <row r="174" spans="1:24" ht="15.75" customHeight="1">
      <c r="A174" s="131"/>
      <c r="B174" s="131"/>
      <c r="C174" s="243">
        <v>1</v>
      </c>
      <c r="D174" s="244" t="s">
        <v>561</v>
      </c>
      <c r="E174" s="30"/>
      <c r="F174" s="253"/>
      <c r="G174" s="30"/>
      <c r="H174" s="30"/>
      <c r="I174" s="30"/>
      <c r="J174" s="30"/>
      <c r="K174" s="131"/>
      <c r="L174" s="131"/>
      <c r="M174" s="131"/>
      <c r="N174" s="131"/>
      <c r="O174" s="131"/>
      <c r="P174" s="131"/>
      <c r="Q174" s="131"/>
      <c r="R174" s="131"/>
      <c r="S174" s="131"/>
      <c r="T174" s="131"/>
      <c r="U174" s="131"/>
      <c r="V174" s="131"/>
      <c r="W174" s="131"/>
      <c r="X174" s="131"/>
    </row>
    <row r="175" spans="1:24" ht="15.75" customHeight="1">
      <c r="A175" s="131"/>
      <c r="B175" s="131"/>
      <c r="C175" s="243">
        <v>1</v>
      </c>
      <c r="D175" s="244" t="s">
        <v>562</v>
      </c>
      <c r="E175" s="30"/>
      <c r="F175" s="253"/>
      <c r="G175" s="30"/>
      <c r="H175" s="30"/>
      <c r="I175" s="30"/>
      <c r="J175" s="30"/>
      <c r="K175" s="131"/>
      <c r="L175" s="131"/>
      <c r="M175" s="131"/>
      <c r="N175" s="131"/>
      <c r="O175" s="131"/>
      <c r="P175" s="131"/>
      <c r="Q175" s="131"/>
      <c r="R175" s="131"/>
      <c r="S175" s="131"/>
      <c r="T175" s="131"/>
      <c r="U175" s="131"/>
      <c r="V175" s="131"/>
      <c r="W175" s="131"/>
      <c r="X175" s="131"/>
    </row>
    <row r="176" spans="1:24" ht="15.75" customHeight="1">
      <c r="A176" s="131"/>
      <c r="B176" s="131"/>
      <c r="C176" s="243">
        <v>1</v>
      </c>
      <c r="D176" s="244" t="s">
        <v>563</v>
      </c>
      <c r="E176" s="30"/>
      <c r="F176" s="253"/>
      <c r="G176" s="30"/>
      <c r="H176" s="30"/>
      <c r="I176" s="30"/>
      <c r="J176" s="30"/>
      <c r="K176" s="131"/>
      <c r="L176" s="131"/>
      <c r="M176" s="131"/>
      <c r="N176" s="131"/>
      <c r="O176" s="131"/>
      <c r="P176" s="131"/>
      <c r="Q176" s="131"/>
      <c r="R176" s="131"/>
      <c r="S176" s="131"/>
      <c r="T176" s="131"/>
      <c r="U176" s="131"/>
      <c r="V176" s="131"/>
      <c r="W176" s="131"/>
      <c r="X176" s="131"/>
    </row>
    <row r="177" spans="1:24" ht="15.75" customHeight="1">
      <c r="A177" s="131"/>
      <c r="B177" s="131"/>
      <c r="C177" s="243">
        <v>1</v>
      </c>
      <c r="D177" s="244" t="s">
        <v>564</v>
      </c>
      <c r="E177" s="30"/>
      <c r="F177" s="253"/>
      <c r="G177" s="30"/>
      <c r="H177" s="30"/>
      <c r="I177" s="30"/>
      <c r="J177" s="30"/>
      <c r="K177" s="131"/>
      <c r="L177" s="131"/>
      <c r="M177" s="131"/>
      <c r="N177" s="131"/>
      <c r="O177" s="131"/>
      <c r="P177" s="131"/>
      <c r="Q177" s="131"/>
      <c r="R177" s="131"/>
      <c r="S177" s="131"/>
      <c r="T177" s="131"/>
      <c r="U177" s="131"/>
      <c r="V177" s="131"/>
      <c r="W177" s="131"/>
      <c r="X177" s="131"/>
    </row>
    <row r="178" spans="1:24" ht="15.75" customHeight="1">
      <c r="A178" s="131"/>
      <c r="B178" s="131"/>
      <c r="C178" s="243">
        <v>1</v>
      </c>
      <c r="D178" s="244" t="s">
        <v>565</v>
      </c>
      <c r="E178" s="30"/>
      <c r="F178" s="253"/>
      <c r="G178" s="30"/>
      <c r="H178" s="30"/>
      <c r="I178" s="30"/>
      <c r="J178" s="30"/>
      <c r="K178" s="131"/>
      <c r="L178" s="131"/>
      <c r="M178" s="131"/>
      <c r="N178" s="131"/>
      <c r="O178" s="131"/>
      <c r="P178" s="131"/>
      <c r="Q178" s="131"/>
      <c r="R178" s="131"/>
      <c r="S178" s="131"/>
      <c r="T178" s="131"/>
      <c r="U178" s="131"/>
      <c r="V178" s="131"/>
      <c r="W178" s="131"/>
      <c r="X178" s="131"/>
    </row>
    <row r="179" spans="1:24" ht="15.75" customHeight="1">
      <c r="A179" s="131"/>
      <c r="B179" s="131"/>
      <c r="C179" s="243">
        <v>1</v>
      </c>
      <c r="D179" s="244" t="s">
        <v>566</v>
      </c>
      <c r="E179" s="30"/>
      <c r="F179" s="253"/>
      <c r="G179" s="30"/>
      <c r="H179" s="30"/>
      <c r="I179" s="30"/>
      <c r="J179" s="30"/>
      <c r="K179" s="131"/>
      <c r="L179" s="131"/>
      <c r="M179" s="131"/>
      <c r="N179" s="131"/>
      <c r="O179" s="131"/>
      <c r="P179" s="131"/>
      <c r="Q179" s="131"/>
      <c r="R179" s="131"/>
      <c r="S179" s="131"/>
      <c r="T179" s="131"/>
      <c r="U179" s="131"/>
      <c r="V179" s="131"/>
      <c r="W179" s="131"/>
      <c r="X179" s="131"/>
    </row>
    <row r="180" spans="1:24" ht="15.75" customHeight="1">
      <c r="A180" s="131"/>
      <c r="B180" s="131"/>
      <c r="C180" s="243">
        <v>2</v>
      </c>
      <c r="D180" s="244" t="s">
        <v>567</v>
      </c>
      <c r="E180" s="30"/>
      <c r="F180" s="253"/>
      <c r="G180" s="30"/>
      <c r="H180" s="30"/>
      <c r="I180" s="30"/>
      <c r="J180" s="30"/>
      <c r="K180" s="131"/>
      <c r="L180" s="131"/>
      <c r="M180" s="131"/>
      <c r="N180" s="131"/>
      <c r="O180" s="131"/>
      <c r="P180" s="131"/>
      <c r="Q180" s="131"/>
      <c r="R180" s="131"/>
      <c r="S180" s="131"/>
      <c r="T180" s="131"/>
      <c r="U180" s="131"/>
      <c r="V180" s="131"/>
      <c r="W180" s="131"/>
      <c r="X180" s="131"/>
    </row>
    <row r="181" spans="1:24" ht="15.75" customHeight="1">
      <c r="A181" s="200"/>
      <c r="B181" s="200"/>
      <c r="C181" s="254"/>
      <c r="D181" s="200"/>
      <c r="E181" s="200"/>
      <c r="F181" s="200"/>
      <c r="G181" s="200"/>
      <c r="H181" s="200"/>
      <c r="I181" s="200"/>
      <c r="J181" s="200"/>
    </row>
    <row r="182" spans="1:24" ht="15.75" customHeight="1">
      <c r="A182" s="815" t="s">
        <v>568</v>
      </c>
      <c r="B182" s="816"/>
      <c r="C182" s="816"/>
      <c r="D182" s="816"/>
      <c r="E182" s="816"/>
      <c r="F182" s="817"/>
      <c r="I182" s="200"/>
      <c r="J182" s="200"/>
    </row>
    <row r="183" spans="1:24" ht="15.75" customHeight="1">
      <c r="A183" s="131"/>
      <c r="B183" s="811" t="s">
        <v>469</v>
      </c>
      <c r="C183" s="802"/>
      <c r="D183" s="811" t="s">
        <v>170</v>
      </c>
      <c r="E183" s="801"/>
      <c r="F183" s="802"/>
      <c r="G183" s="30"/>
      <c r="H183" s="30"/>
      <c r="I183" s="30"/>
      <c r="J183" s="30"/>
    </row>
    <row r="184" spans="1:24" ht="15.75" customHeight="1">
      <c r="A184" s="131"/>
      <c r="B184" s="811" t="s">
        <v>555</v>
      </c>
      <c r="C184" s="801"/>
      <c r="D184" s="801"/>
      <c r="E184" s="801"/>
      <c r="F184" s="802"/>
      <c r="G184" s="30"/>
      <c r="H184" s="30"/>
      <c r="I184" s="30"/>
      <c r="J184" s="30"/>
    </row>
    <row r="185" spans="1:24" ht="15.75" customHeight="1">
      <c r="A185" s="131"/>
      <c r="B185" s="131"/>
      <c r="C185" s="243">
        <v>4</v>
      </c>
      <c r="D185" s="244" t="s">
        <v>472</v>
      </c>
      <c r="E185" s="30"/>
      <c r="F185" s="253"/>
      <c r="G185" s="30"/>
      <c r="H185" s="30"/>
      <c r="I185" s="30"/>
      <c r="J185" s="30"/>
    </row>
    <row r="186" spans="1:24" ht="15.75" customHeight="1">
      <c r="A186" s="131"/>
      <c r="B186" s="131"/>
      <c r="C186" s="243">
        <v>1</v>
      </c>
      <c r="D186" s="244" t="s">
        <v>569</v>
      </c>
      <c r="E186" s="30"/>
      <c r="F186" s="253"/>
      <c r="G186" s="30"/>
      <c r="H186" s="30"/>
      <c r="I186" s="30"/>
      <c r="J186" s="30"/>
    </row>
    <row r="187" spans="1:24" ht="15.75" customHeight="1">
      <c r="A187" s="131"/>
      <c r="B187" s="131"/>
      <c r="C187" s="243">
        <v>1</v>
      </c>
      <c r="D187" s="244" t="s">
        <v>570</v>
      </c>
      <c r="E187" s="30"/>
      <c r="F187" s="253"/>
      <c r="G187" s="30"/>
      <c r="H187" s="30"/>
      <c r="I187" s="30"/>
      <c r="J187" s="30"/>
    </row>
    <row r="188" spans="1:24" ht="15.75" customHeight="1">
      <c r="A188" s="200"/>
      <c r="B188" s="200"/>
      <c r="C188" s="254"/>
      <c r="D188" s="200"/>
      <c r="E188" s="200"/>
      <c r="F188" s="200"/>
      <c r="G188" s="200"/>
      <c r="H188" s="200"/>
      <c r="I188" s="200"/>
      <c r="J188" s="200"/>
    </row>
    <row r="189" spans="1:24" ht="15.75" customHeight="1">
      <c r="A189" s="815" t="s">
        <v>571</v>
      </c>
      <c r="B189" s="816"/>
      <c r="C189" s="816"/>
      <c r="D189" s="816"/>
      <c r="E189" s="816"/>
      <c r="F189" s="817"/>
      <c r="G189" s="219"/>
      <c r="H189" s="219"/>
      <c r="I189" s="219"/>
      <c r="J189" s="219"/>
    </row>
    <row r="190" spans="1:24" ht="15.75" customHeight="1">
      <c r="A190" s="169"/>
      <c r="B190" s="811" t="s">
        <v>469</v>
      </c>
      <c r="C190" s="802"/>
      <c r="D190" s="811"/>
      <c r="E190" s="801"/>
      <c r="F190" s="802"/>
      <c r="G190" s="219"/>
      <c r="H190" s="219"/>
      <c r="I190" s="219"/>
      <c r="J190" s="219"/>
    </row>
    <row r="191" spans="1:24" ht="15.75" customHeight="1">
      <c r="A191" s="169"/>
      <c r="B191" s="812" t="s">
        <v>470</v>
      </c>
      <c r="C191" s="813"/>
      <c r="D191" s="813"/>
      <c r="E191" s="813"/>
      <c r="F191" s="814"/>
      <c r="G191" s="219"/>
      <c r="H191" s="219"/>
      <c r="I191" s="219"/>
      <c r="J191" s="219"/>
    </row>
    <row r="192" spans="1:24" ht="15.75" customHeight="1">
      <c r="A192" s="131"/>
      <c r="B192" s="169"/>
      <c r="C192" s="207"/>
      <c r="D192" s="818" t="s">
        <v>572</v>
      </c>
      <c r="E192" s="814"/>
      <c r="F192" s="226"/>
      <c r="G192" s="219"/>
      <c r="H192" s="219"/>
      <c r="I192" s="219"/>
      <c r="J192" s="219"/>
    </row>
    <row r="193" spans="1:11" ht="15.75" customHeight="1">
      <c r="A193" s="131"/>
      <c r="B193" s="169"/>
      <c r="C193" s="207"/>
      <c r="D193" s="818" t="s">
        <v>573</v>
      </c>
      <c r="E193" s="814"/>
      <c r="F193" s="226"/>
      <c r="G193" s="219"/>
      <c r="H193" s="219"/>
      <c r="I193" s="219"/>
      <c r="J193" s="219"/>
    </row>
    <row r="194" spans="1:11" ht="15.75" customHeight="1">
      <c r="A194" s="131"/>
      <c r="B194" s="169"/>
      <c r="C194" s="207"/>
      <c r="D194" s="818" t="s">
        <v>574</v>
      </c>
      <c r="E194" s="814"/>
      <c r="F194" s="226"/>
      <c r="G194" s="219"/>
      <c r="H194" s="219"/>
      <c r="I194" s="219"/>
      <c r="J194" s="219"/>
    </row>
    <row r="195" spans="1:11" ht="15.75" customHeight="1">
      <c r="A195" s="131"/>
      <c r="B195" s="169"/>
      <c r="C195" s="221"/>
      <c r="D195" s="818" t="s">
        <v>575</v>
      </c>
      <c r="E195" s="814"/>
      <c r="F195" s="207"/>
      <c r="G195" s="219"/>
      <c r="H195" s="219"/>
      <c r="I195" s="219"/>
      <c r="J195" s="219"/>
    </row>
    <row r="196" spans="1:11" ht="15.75" customHeight="1">
      <c r="A196" s="131"/>
      <c r="B196" s="169"/>
      <c r="C196" s="239"/>
      <c r="D196" s="818" t="s">
        <v>576</v>
      </c>
      <c r="E196" s="814"/>
      <c r="F196" s="169"/>
      <c r="G196" s="219"/>
      <c r="H196" s="219"/>
      <c r="I196" s="219"/>
      <c r="J196" s="219"/>
    </row>
    <row r="197" spans="1:11" ht="15.75" customHeight="1">
      <c r="A197" s="255"/>
      <c r="B197" s="256"/>
      <c r="C197" s="243"/>
      <c r="D197" s="807"/>
      <c r="E197" s="801"/>
      <c r="F197" s="256"/>
      <c r="G197" s="219"/>
      <c r="H197" s="219"/>
      <c r="I197" s="219"/>
      <c r="J197" s="219"/>
      <c r="K197" s="257"/>
    </row>
    <row r="198" spans="1:11" ht="15.75" customHeight="1">
      <c r="A198" s="808" t="s">
        <v>577</v>
      </c>
      <c r="B198" s="809"/>
      <c r="C198" s="809"/>
      <c r="D198" s="809"/>
      <c r="E198" s="809"/>
      <c r="F198" s="810"/>
      <c r="G198" s="219"/>
      <c r="H198" s="219"/>
      <c r="I198" s="219"/>
      <c r="J198" s="219"/>
    </row>
    <row r="199" spans="1:11" ht="15.75" customHeight="1">
      <c r="A199" s="169"/>
      <c r="B199" s="811" t="s">
        <v>469</v>
      </c>
      <c r="C199" s="802"/>
      <c r="D199" s="811" t="s">
        <v>170</v>
      </c>
      <c r="E199" s="801"/>
      <c r="F199" s="802"/>
      <c r="G199" s="219"/>
      <c r="H199" s="219"/>
      <c r="I199" s="219"/>
      <c r="J199" s="219"/>
    </row>
    <row r="200" spans="1:11" ht="15.75" customHeight="1">
      <c r="A200" s="169"/>
      <c r="B200" s="812" t="s">
        <v>470</v>
      </c>
      <c r="C200" s="813"/>
      <c r="D200" s="813"/>
      <c r="E200" s="813"/>
      <c r="F200" s="814"/>
      <c r="G200" s="219"/>
      <c r="H200" s="219"/>
      <c r="I200" s="219"/>
      <c r="J200" s="219"/>
    </row>
    <row r="201" spans="1:11" ht="15.75" customHeight="1">
      <c r="A201" s="131"/>
      <c r="B201" s="169"/>
      <c r="C201" s="243">
        <v>4</v>
      </c>
      <c r="D201" s="244" t="s">
        <v>471</v>
      </c>
      <c r="E201" s="30" t="s">
        <v>170</v>
      </c>
      <c r="F201" s="30"/>
      <c r="G201" s="219"/>
      <c r="H201" s="219"/>
      <c r="I201" s="219"/>
      <c r="J201" s="219"/>
    </row>
    <row r="202" spans="1:11" ht="15.75" customHeight="1">
      <c r="A202" s="131"/>
      <c r="B202" s="169"/>
      <c r="C202" s="243">
        <v>4</v>
      </c>
      <c r="D202" s="244" t="s">
        <v>498</v>
      </c>
      <c r="E202" s="30"/>
      <c r="F202" s="253"/>
      <c r="G202" s="219"/>
      <c r="H202" s="219"/>
      <c r="I202" s="219"/>
      <c r="J202" s="219"/>
    </row>
    <row r="203" spans="1:11" ht="15.75" customHeight="1">
      <c r="A203" s="131"/>
      <c r="B203" s="169"/>
      <c r="C203" s="239">
        <v>8</v>
      </c>
      <c r="D203" s="238" t="s">
        <v>472</v>
      </c>
      <c r="E203" s="169"/>
      <c r="F203" s="169"/>
      <c r="G203" s="219"/>
      <c r="H203" s="219"/>
      <c r="I203" s="219"/>
      <c r="J203" s="219"/>
    </row>
    <row r="204" spans="1:11" ht="15.75" customHeight="1">
      <c r="A204" s="131"/>
      <c r="B204" s="131"/>
      <c r="C204" s="243">
        <v>1</v>
      </c>
      <c r="D204" s="244" t="s">
        <v>578</v>
      </c>
      <c r="E204" s="30"/>
      <c r="F204" s="253"/>
      <c r="G204" s="219"/>
      <c r="H204" s="219"/>
      <c r="I204" s="219"/>
      <c r="J204" s="219"/>
    </row>
    <row r="205" spans="1:11" ht="15.75" customHeight="1">
      <c r="A205" s="131"/>
      <c r="B205" s="169"/>
      <c r="C205" s="243">
        <v>1</v>
      </c>
      <c r="D205" s="244" t="s">
        <v>579</v>
      </c>
      <c r="E205" s="30"/>
      <c r="F205" s="253"/>
      <c r="G205" s="219"/>
      <c r="H205" s="219"/>
      <c r="I205" s="219"/>
      <c r="J205" s="219"/>
    </row>
    <row r="206" spans="1:11" ht="15.75" customHeight="1">
      <c r="A206" s="211"/>
      <c r="B206" s="227"/>
      <c r="C206" s="243">
        <v>1</v>
      </c>
      <c r="D206" s="244" t="s">
        <v>580</v>
      </c>
      <c r="E206" s="30"/>
      <c r="F206" s="253"/>
      <c r="G206" s="219"/>
      <c r="H206" s="219"/>
      <c r="I206" s="219"/>
      <c r="J206" s="219"/>
    </row>
    <row r="207" spans="1:11" ht="15.75" customHeight="1">
      <c r="A207" s="200"/>
      <c r="B207" s="200"/>
      <c r="C207" s="254"/>
      <c r="D207" s="200"/>
      <c r="E207" s="200"/>
      <c r="F207" s="200"/>
      <c r="G207" s="200"/>
      <c r="H207" s="200"/>
      <c r="I207" s="200"/>
      <c r="J207" s="200"/>
    </row>
    <row r="208" spans="1:11" ht="15.75" customHeight="1">
      <c r="A208" s="200"/>
      <c r="B208" s="200"/>
      <c r="C208" s="254"/>
      <c r="D208" s="200"/>
      <c r="E208" s="200"/>
      <c r="F208" s="200"/>
      <c r="G208" s="200"/>
      <c r="H208" s="200"/>
      <c r="I208" s="200"/>
      <c r="J208" s="200"/>
    </row>
    <row r="209" spans="1:10" ht="15.75" customHeight="1">
      <c r="A209" s="200"/>
      <c r="B209" s="200"/>
      <c r="C209" s="254"/>
      <c r="D209" s="200"/>
      <c r="E209" s="200"/>
      <c r="F209" s="200"/>
      <c r="G209" s="200"/>
      <c r="H209" s="200"/>
      <c r="I209" s="200"/>
      <c r="J209" s="200"/>
    </row>
    <row r="210" spans="1:10" ht="15.75" customHeight="1">
      <c r="A210" s="200"/>
      <c r="B210" s="200"/>
      <c r="C210" s="254"/>
      <c r="D210" s="200"/>
      <c r="E210" s="200"/>
      <c r="F210" s="200"/>
      <c r="G210" s="200"/>
      <c r="H210" s="200"/>
      <c r="I210" s="200"/>
      <c r="J210" s="200"/>
    </row>
    <row r="211" spans="1:10" ht="15.75" customHeight="1">
      <c r="A211" s="200"/>
      <c r="B211" s="200"/>
      <c r="C211" s="254"/>
      <c r="D211" s="200"/>
      <c r="E211" s="200"/>
      <c r="F211" s="200"/>
      <c r="G211" s="200"/>
      <c r="H211" s="200"/>
      <c r="I211" s="200"/>
      <c r="J211" s="200"/>
    </row>
    <row r="212" spans="1:10" ht="15.75" customHeight="1">
      <c r="A212" s="200"/>
      <c r="B212" s="200"/>
      <c r="C212" s="254"/>
      <c r="D212" s="200"/>
      <c r="E212" s="200"/>
      <c r="F212" s="200"/>
      <c r="G212" s="200"/>
      <c r="H212" s="200"/>
      <c r="I212" s="200"/>
      <c r="J212" s="200"/>
    </row>
    <row r="213" spans="1:10" ht="15.75" customHeight="1">
      <c r="A213" s="200"/>
      <c r="B213" s="200"/>
      <c r="C213" s="254"/>
      <c r="D213" s="200"/>
      <c r="E213" s="200"/>
      <c r="F213" s="200"/>
      <c r="G213" s="200"/>
      <c r="H213" s="200"/>
      <c r="I213" s="200"/>
      <c r="J213" s="200"/>
    </row>
    <row r="214" spans="1:10" ht="15.75" customHeight="1">
      <c r="A214" s="200"/>
      <c r="B214" s="200"/>
      <c r="C214" s="254"/>
      <c r="D214" s="200"/>
      <c r="E214" s="200"/>
      <c r="F214" s="200"/>
      <c r="G214" s="200"/>
      <c r="H214" s="200"/>
      <c r="I214" s="200"/>
      <c r="J214" s="200"/>
    </row>
    <row r="215" spans="1:10" ht="15.75" customHeight="1">
      <c r="A215" s="200"/>
      <c r="B215" s="200"/>
      <c r="C215" s="254"/>
      <c r="D215" s="200"/>
      <c r="E215" s="200"/>
      <c r="F215" s="200"/>
      <c r="G215" s="200"/>
      <c r="H215" s="200"/>
      <c r="I215" s="200"/>
      <c r="J215" s="200"/>
    </row>
    <row r="216" spans="1:10" ht="15.75" customHeight="1">
      <c r="A216" s="200"/>
      <c r="B216" s="200"/>
      <c r="C216" s="254"/>
      <c r="D216" s="200"/>
      <c r="E216" s="200"/>
      <c r="F216" s="200"/>
      <c r="G216" s="200"/>
      <c r="H216" s="200"/>
      <c r="I216" s="200"/>
      <c r="J216" s="200"/>
    </row>
    <row r="217" spans="1:10" ht="15.75" customHeight="1">
      <c r="A217" s="200"/>
      <c r="B217" s="200"/>
      <c r="C217" s="254"/>
      <c r="D217" s="200"/>
      <c r="E217" s="200"/>
      <c r="F217" s="200"/>
      <c r="G217" s="200"/>
      <c r="H217" s="200"/>
      <c r="I217" s="200"/>
      <c r="J217" s="200"/>
    </row>
    <row r="218" spans="1:10" ht="15.75" customHeight="1">
      <c r="A218" s="200"/>
      <c r="B218" s="200"/>
      <c r="C218" s="254"/>
      <c r="D218" s="200"/>
      <c r="E218" s="200"/>
      <c r="F218" s="200"/>
      <c r="G218" s="200"/>
      <c r="H218" s="200"/>
      <c r="I218" s="200"/>
      <c r="J218" s="200"/>
    </row>
    <row r="219" spans="1:10" ht="15.75" customHeight="1">
      <c r="A219" s="200"/>
      <c r="B219" s="200"/>
      <c r="C219" s="254"/>
      <c r="D219" s="200"/>
      <c r="E219" s="200"/>
      <c r="F219" s="200"/>
      <c r="G219" s="200"/>
      <c r="H219" s="200"/>
      <c r="I219" s="200"/>
      <c r="J219" s="200"/>
    </row>
    <row r="220" spans="1:10" ht="15.75" customHeight="1">
      <c r="A220" s="200"/>
      <c r="B220" s="200"/>
      <c r="C220" s="254"/>
      <c r="D220" s="200"/>
      <c r="E220" s="200"/>
      <c r="F220" s="200"/>
      <c r="G220" s="200"/>
      <c r="H220" s="200"/>
      <c r="I220" s="200"/>
      <c r="J220" s="200"/>
    </row>
    <row r="221" spans="1:10" ht="15.75" customHeight="1">
      <c r="A221" s="200"/>
      <c r="B221" s="200"/>
      <c r="C221" s="254"/>
      <c r="D221" s="200"/>
      <c r="E221" s="200"/>
      <c r="F221" s="200"/>
      <c r="G221" s="200"/>
      <c r="H221" s="200"/>
      <c r="I221" s="200"/>
      <c r="J221" s="200"/>
    </row>
    <row r="222" spans="1:10" ht="15.75" customHeight="1">
      <c r="A222" s="200"/>
      <c r="B222" s="200"/>
      <c r="C222" s="254"/>
      <c r="D222" s="200"/>
      <c r="E222" s="200"/>
      <c r="F222" s="200"/>
      <c r="G222" s="200"/>
      <c r="H222" s="200"/>
      <c r="I222" s="200"/>
      <c r="J222" s="200"/>
    </row>
    <row r="223" spans="1:10" ht="15.75" customHeight="1">
      <c r="A223" s="200"/>
      <c r="B223" s="200"/>
      <c r="C223" s="254"/>
      <c r="D223" s="200"/>
      <c r="E223" s="200"/>
      <c r="F223" s="200"/>
      <c r="G223" s="200"/>
      <c r="H223" s="200"/>
      <c r="I223" s="200"/>
      <c r="J223" s="200"/>
    </row>
    <row r="224" spans="1:10" ht="15.75" customHeight="1">
      <c r="A224" s="200"/>
      <c r="B224" s="200"/>
      <c r="C224" s="254"/>
      <c r="D224" s="200"/>
      <c r="E224" s="200"/>
      <c r="F224" s="200"/>
      <c r="G224" s="200"/>
      <c r="H224" s="200"/>
      <c r="I224" s="200"/>
      <c r="J224" s="200"/>
    </row>
    <row r="225" spans="1:10" ht="15.75" customHeight="1">
      <c r="A225" s="200"/>
      <c r="B225" s="200"/>
      <c r="C225" s="254"/>
      <c r="D225" s="200"/>
      <c r="E225" s="200"/>
      <c r="F225" s="200"/>
      <c r="G225" s="200"/>
      <c r="H225" s="200"/>
      <c r="I225" s="200"/>
      <c r="J225" s="200"/>
    </row>
    <row r="226" spans="1:10" ht="15.75" customHeight="1">
      <c r="A226" s="200"/>
      <c r="B226" s="200"/>
      <c r="C226" s="254"/>
      <c r="D226" s="200"/>
      <c r="E226" s="200"/>
      <c r="F226" s="200"/>
      <c r="G226" s="200"/>
      <c r="H226" s="200"/>
      <c r="I226" s="200"/>
      <c r="J226" s="200"/>
    </row>
    <row r="227" spans="1:10" ht="15.75" customHeight="1">
      <c r="A227" s="200"/>
      <c r="B227" s="200"/>
      <c r="C227" s="254"/>
      <c r="D227" s="200"/>
      <c r="E227" s="200"/>
      <c r="F227" s="200"/>
      <c r="G227" s="200"/>
      <c r="H227" s="200"/>
      <c r="I227" s="200"/>
      <c r="J227" s="200"/>
    </row>
    <row r="228" spans="1:10" ht="15.75" customHeight="1">
      <c r="A228" s="200"/>
      <c r="B228" s="200"/>
      <c r="C228" s="254"/>
      <c r="D228" s="200"/>
      <c r="E228" s="200"/>
      <c r="F228" s="200"/>
      <c r="G228" s="200"/>
      <c r="H228" s="200"/>
      <c r="I228" s="200"/>
      <c r="J228" s="200"/>
    </row>
    <row r="229" spans="1:10" ht="15.75" customHeight="1">
      <c r="A229" s="200"/>
      <c r="B229" s="200"/>
      <c r="C229" s="254"/>
      <c r="D229" s="200"/>
      <c r="E229" s="200"/>
      <c r="F229" s="200"/>
      <c r="G229" s="200"/>
      <c r="H229" s="200"/>
      <c r="I229" s="200"/>
      <c r="J229" s="200"/>
    </row>
    <row r="230" spans="1:10" ht="15.75" customHeight="1">
      <c r="A230" s="200"/>
      <c r="B230" s="200"/>
      <c r="C230" s="254"/>
      <c r="D230" s="200"/>
      <c r="E230" s="200"/>
      <c r="F230" s="200"/>
      <c r="G230" s="200"/>
      <c r="H230" s="200"/>
      <c r="I230" s="200"/>
      <c r="J230" s="200"/>
    </row>
    <row r="231" spans="1:10" ht="15.75" customHeight="1">
      <c r="A231" s="200"/>
      <c r="B231" s="200"/>
      <c r="C231" s="254"/>
      <c r="D231" s="200"/>
      <c r="E231" s="200"/>
      <c r="F231" s="200"/>
      <c r="G231" s="200"/>
      <c r="H231" s="200"/>
      <c r="I231" s="200"/>
      <c r="J231" s="200"/>
    </row>
    <row r="232" spans="1:10" ht="15.75" customHeight="1">
      <c r="A232" s="200"/>
      <c r="B232" s="200"/>
      <c r="C232" s="254"/>
      <c r="D232" s="200"/>
      <c r="E232" s="200"/>
      <c r="F232" s="200"/>
      <c r="G232" s="200"/>
      <c r="H232" s="200"/>
      <c r="I232" s="200"/>
      <c r="J232" s="200"/>
    </row>
    <row r="233" spans="1:10" ht="15.75" customHeight="1">
      <c r="A233" s="200"/>
      <c r="B233" s="200"/>
      <c r="C233" s="254"/>
      <c r="D233" s="200"/>
      <c r="E233" s="200"/>
      <c r="F233" s="200"/>
      <c r="G233" s="200"/>
      <c r="H233" s="200"/>
      <c r="I233" s="200"/>
      <c r="J233" s="200"/>
    </row>
    <row r="234" spans="1:10" ht="15.75" customHeight="1">
      <c r="A234" s="200"/>
      <c r="B234" s="200"/>
      <c r="C234" s="254"/>
      <c r="D234" s="200"/>
      <c r="E234" s="200"/>
      <c r="F234" s="200"/>
      <c r="G234" s="200"/>
      <c r="H234" s="200"/>
      <c r="I234" s="200"/>
      <c r="J234" s="200"/>
    </row>
    <row r="235" spans="1:10" ht="15.75" customHeight="1">
      <c r="A235" s="200"/>
      <c r="B235" s="200"/>
      <c r="C235" s="254"/>
      <c r="D235" s="200"/>
      <c r="E235" s="200"/>
      <c r="F235" s="200"/>
      <c r="G235" s="200"/>
      <c r="H235" s="200"/>
      <c r="I235" s="200"/>
      <c r="J235" s="200"/>
    </row>
    <row r="236" spans="1:10" ht="15.75" customHeight="1">
      <c r="A236" s="200"/>
      <c r="B236" s="200"/>
      <c r="C236" s="254"/>
      <c r="D236" s="200"/>
      <c r="E236" s="200"/>
      <c r="F236" s="200"/>
      <c r="G236" s="200"/>
      <c r="H236" s="200"/>
      <c r="I236" s="200"/>
      <c r="J236" s="200"/>
    </row>
    <row r="237" spans="1:10" ht="15.75" customHeight="1">
      <c r="A237" s="200"/>
      <c r="B237" s="200"/>
      <c r="C237" s="254"/>
      <c r="D237" s="200"/>
      <c r="E237" s="200"/>
      <c r="F237" s="200"/>
      <c r="G237" s="200"/>
      <c r="H237" s="200"/>
      <c r="I237" s="200"/>
      <c r="J237" s="200"/>
    </row>
    <row r="238" spans="1:10" ht="15.75" customHeight="1">
      <c r="A238" s="200"/>
      <c r="B238" s="200"/>
      <c r="C238" s="254"/>
      <c r="D238" s="200"/>
      <c r="E238" s="200"/>
      <c r="F238" s="200"/>
      <c r="G238" s="200"/>
      <c r="H238" s="200"/>
      <c r="I238" s="200"/>
      <c r="J238" s="200"/>
    </row>
    <row r="239" spans="1:10" ht="15.75" customHeight="1">
      <c r="A239" s="200"/>
      <c r="B239" s="200"/>
      <c r="C239" s="254"/>
      <c r="D239" s="200"/>
      <c r="E239" s="200"/>
      <c r="F239" s="200"/>
      <c r="G239" s="200"/>
      <c r="H239" s="200"/>
      <c r="I239" s="200"/>
      <c r="J239" s="200"/>
    </row>
    <row r="240" spans="1:10" ht="15.75" customHeight="1">
      <c r="A240" s="200"/>
      <c r="B240" s="200"/>
      <c r="C240" s="254"/>
      <c r="D240" s="200"/>
      <c r="E240" s="200"/>
      <c r="F240" s="200"/>
      <c r="G240" s="200"/>
      <c r="H240" s="200"/>
      <c r="I240" s="200"/>
      <c r="J240" s="200"/>
    </row>
    <row r="241" spans="1:10" ht="15.75" customHeight="1">
      <c r="A241" s="200"/>
      <c r="B241" s="200"/>
      <c r="C241" s="254"/>
      <c r="D241" s="200"/>
      <c r="E241" s="200"/>
      <c r="F241" s="200"/>
      <c r="G241" s="200"/>
      <c r="H241" s="200"/>
      <c r="I241" s="200"/>
      <c r="J241" s="200"/>
    </row>
    <row r="242" spans="1:10" ht="15.75" customHeight="1">
      <c r="A242" s="200"/>
      <c r="B242" s="200"/>
      <c r="C242" s="254"/>
      <c r="D242" s="200"/>
      <c r="E242" s="200"/>
      <c r="F242" s="200"/>
      <c r="G242" s="200"/>
      <c r="H242" s="200"/>
      <c r="I242" s="200"/>
      <c r="J242" s="200"/>
    </row>
    <row r="243" spans="1:10" ht="15.75" customHeight="1">
      <c r="A243" s="200"/>
      <c r="B243" s="200"/>
      <c r="C243" s="254"/>
      <c r="D243" s="200"/>
      <c r="E243" s="200"/>
      <c r="F243" s="200"/>
      <c r="G243" s="200"/>
      <c r="H243" s="200"/>
      <c r="I243" s="200"/>
      <c r="J243" s="200"/>
    </row>
    <row r="244" spans="1:10" ht="15.75" customHeight="1">
      <c r="A244" s="200"/>
      <c r="B244" s="200"/>
      <c r="C244" s="254"/>
      <c r="D244" s="200"/>
      <c r="E244" s="200"/>
      <c r="F244" s="200"/>
      <c r="G244" s="200"/>
      <c r="H244" s="200"/>
      <c r="I244" s="200"/>
      <c r="J244" s="200"/>
    </row>
    <row r="245" spans="1:10" ht="15.75" customHeight="1">
      <c r="A245" s="200"/>
      <c r="B245" s="200"/>
      <c r="C245" s="254"/>
      <c r="D245" s="200"/>
      <c r="E245" s="200"/>
      <c r="F245" s="200"/>
      <c r="G245" s="200"/>
      <c r="H245" s="200"/>
      <c r="I245" s="200"/>
      <c r="J245" s="200"/>
    </row>
    <row r="246" spans="1:10" ht="15.75" customHeight="1">
      <c r="A246" s="200"/>
      <c r="B246" s="200"/>
      <c r="C246" s="254"/>
      <c r="D246" s="200"/>
      <c r="E246" s="200"/>
      <c r="F246" s="200"/>
      <c r="G246" s="200"/>
      <c r="H246" s="200"/>
      <c r="I246" s="200"/>
      <c r="J246" s="200"/>
    </row>
    <row r="247" spans="1:10" ht="15.75" customHeight="1">
      <c r="A247" s="200"/>
      <c r="B247" s="200"/>
      <c r="C247" s="254"/>
      <c r="D247" s="200"/>
      <c r="E247" s="200"/>
      <c r="F247" s="200"/>
      <c r="G247" s="200"/>
      <c r="H247" s="200"/>
      <c r="I247" s="200"/>
      <c r="J247" s="200"/>
    </row>
    <row r="248" spans="1:10" ht="15.75" customHeight="1">
      <c r="A248" s="200"/>
      <c r="B248" s="200"/>
      <c r="C248" s="254"/>
      <c r="D248" s="200"/>
      <c r="E248" s="200"/>
      <c r="F248" s="200"/>
      <c r="G248" s="200"/>
      <c r="H248" s="200"/>
      <c r="I248" s="200"/>
      <c r="J248" s="200"/>
    </row>
    <row r="249" spans="1:10" ht="15.75" customHeight="1">
      <c r="A249" s="200"/>
      <c r="B249" s="200"/>
      <c r="C249" s="254"/>
      <c r="D249" s="200"/>
      <c r="E249" s="200"/>
      <c r="F249" s="200"/>
      <c r="G249" s="200"/>
      <c r="H249" s="200"/>
      <c r="I249" s="200"/>
      <c r="J249" s="200"/>
    </row>
    <row r="250" spans="1:10" ht="15.75" customHeight="1">
      <c r="A250" s="200"/>
      <c r="B250" s="200"/>
      <c r="C250" s="254"/>
      <c r="D250" s="200"/>
      <c r="E250" s="200"/>
      <c r="F250" s="200"/>
      <c r="G250" s="200"/>
      <c r="H250" s="200"/>
      <c r="I250" s="200"/>
      <c r="J250" s="200"/>
    </row>
    <row r="251" spans="1:10" ht="15.75" customHeight="1">
      <c r="A251" s="200"/>
      <c r="B251" s="200"/>
      <c r="C251" s="254"/>
      <c r="D251" s="200"/>
      <c r="E251" s="200"/>
      <c r="F251" s="200"/>
      <c r="G251" s="200"/>
      <c r="H251" s="200"/>
      <c r="I251" s="200"/>
      <c r="J251" s="200"/>
    </row>
    <row r="252" spans="1:10" ht="15.75" customHeight="1">
      <c r="A252" s="200"/>
      <c r="B252" s="200"/>
      <c r="C252" s="254"/>
      <c r="D252" s="200"/>
      <c r="E252" s="200"/>
      <c r="F252" s="200"/>
      <c r="G252" s="200"/>
      <c r="H252" s="200"/>
      <c r="I252" s="200"/>
      <c r="J252" s="200"/>
    </row>
    <row r="253" spans="1:10" ht="15.75" customHeight="1">
      <c r="A253" s="200"/>
      <c r="B253" s="200"/>
      <c r="C253" s="254"/>
      <c r="D253" s="200"/>
      <c r="E253" s="200"/>
      <c r="F253" s="200"/>
      <c r="G253" s="200"/>
      <c r="H253" s="200"/>
      <c r="I253" s="200"/>
      <c r="J253" s="200"/>
    </row>
    <row r="254" spans="1:10" ht="15.75" customHeight="1">
      <c r="A254" s="200"/>
      <c r="B254" s="200"/>
      <c r="C254" s="254"/>
      <c r="D254" s="200"/>
      <c r="E254" s="200"/>
      <c r="F254" s="200"/>
      <c r="G254" s="200"/>
      <c r="H254" s="200"/>
      <c r="I254" s="200"/>
      <c r="J254" s="200"/>
    </row>
    <row r="255" spans="1:10" ht="15.75" customHeight="1">
      <c r="A255" s="200"/>
      <c r="B255" s="200"/>
      <c r="C255" s="254"/>
      <c r="D255" s="200"/>
      <c r="E255" s="200"/>
      <c r="F255" s="200"/>
      <c r="G255" s="200"/>
      <c r="H255" s="200"/>
      <c r="I255" s="200"/>
      <c r="J255" s="200"/>
    </row>
    <row r="256" spans="1:10" ht="15.75" customHeight="1">
      <c r="A256" s="200"/>
      <c r="B256" s="200"/>
      <c r="C256" s="254"/>
      <c r="D256" s="200"/>
      <c r="E256" s="200"/>
      <c r="F256" s="200"/>
      <c r="G256" s="200"/>
      <c r="H256" s="200"/>
      <c r="I256" s="200"/>
      <c r="J256" s="200"/>
    </row>
    <row r="257" spans="1:10" ht="15.75" customHeight="1">
      <c r="A257" s="200"/>
      <c r="B257" s="200"/>
      <c r="C257" s="254"/>
      <c r="D257" s="200"/>
      <c r="E257" s="200"/>
      <c r="F257" s="200"/>
      <c r="G257" s="200"/>
      <c r="H257" s="200"/>
      <c r="I257" s="200"/>
      <c r="J257" s="200"/>
    </row>
    <row r="258" spans="1:10" ht="15.75" customHeight="1">
      <c r="A258" s="200"/>
      <c r="B258" s="200"/>
      <c r="C258" s="254"/>
      <c r="D258" s="200"/>
      <c r="E258" s="200"/>
      <c r="F258" s="200"/>
      <c r="G258" s="200"/>
      <c r="H258" s="200"/>
      <c r="I258" s="200"/>
      <c r="J258" s="200"/>
    </row>
    <row r="259" spans="1:10" ht="15.75" customHeight="1">
      <c r="A259" s="200"/>
      <c r="B259" s="200"/>
      <c r="C259" s="254"/>
      <c r="D259" s="200"/>
      <c r="E259" s="200"/>
      <c r="F259" s="200"/>
      <c r="G259" s="200"/>
      <c r="H259" s="200"/>
      <c r="I259" s="200"/>
      <c r="J259" s="200"/>
    </row>
    <row r="260" spans="1:10" ht="15.75" customHeight="1">
      <c r="A260" s="200"/>
      <c r="B260" s="200"/>
      <c r="C260" s="254"/>
      <c r="D260" s="200"/>
      <c r="E260" s="200"/>
      <c r="F260" s="200"/>
      <c r="G260" s="200"/>
      <c r="H260" s="200"/>
      <c r="I260" s="200"/>
      <c r="J260" s="200"/>
    </row>
    <row r="261" spans="1:10" ht="15.75" customHeight="1">
      <c r="A261" s="200"/>
      <c r="B261" s="200"/>
      <c r="C261" s="254"/>
      <c r="D261" s="200"/>
      <c r="E261" s="200"/>
      <c r="F261" s="200"/>
      <c r="G261" s="200"/>
      <c r="H261" s="200"/>
      <c r="I261" s="200"/>
      <c r="J261" s="200"/>
    </row>
    <row r="262" spans="1:10" ht="15.75" customHeight="1">
      <c r="A262" s="200"/>
      <c r="B262" s="200"/>
      <c r="C262" s="254"/>
      <c r="D262" s="200"/>
      <c r="E262" s="200"/>
      <c r="F262" s="200"/>
      <c r="G262" s="200"/>
      <c r="H262" s="200"/>
      <c r="I262" s="200"/>
      <c r="J262" s="200"/>
    </row>
    <row r="263" spans="1:10" ht="15.75" customHeight="1">
      <c r="A263" s="200"/>
      <c r="B263" s="200"/>
      <c r="C263" s="254"/>
      <c r="D263" s="200"/>
      <c r="E263" s="200"/>
      <c r="F263" s="200"/>
      <c r="G263" s="200"/>
      <c r="H263" s="200"/>
      <c r="I263" s="200"/>
      <c r="J263" s="200"/>
    </row>
    <row r="264" spans="1:10" ht="15.75" customHeight="1">
      <c r="A264" s="200"/>
      <c r="B264" s="200"/>
      <c r="C264" s="254"/>
      <c r="D264" s="200"/>
      <c r="E264" s="200"/>
      <c r="F264" s="200"/>
      <c r="G264" s="200"/>
      <c r="H264" s="200"/>
      <c r="I264" s="200"/>
      <c r="J264" s="200"/>
    </row>
    <row r="265" spans="1:10" ht="15.75" customHeight="1">
      <c r="A265" s="200"/>
      <c r="B265" s="200"/>
      <c r="C265" s="254"/>
      <c r="D265" s="200"/>
      <c r="E265" s="200"/>
      <c r="F265" s="200"/>
      <c r="G265" s="200"/>
      <c r="H265" s="200"/>
      <c r="I265" s="200"/>
      <c r="J265" s="200"/>
    </row>
    <row r="266" spans="1:10" ht="15.75" customHeight="1">
      <c r="A266" s="200"/>
      <c r="B266" s="200"/>
      <c r="C266" s="254"/>
      <c r="D266" s="200"/>
      <c r="E266" s="200"/>
      <c r="F266" s="200"/>
      <c r="G266" s="200"/>
      <c r="H266" s="200"/>
      <c r="I266" s="200"/>
      <c r="J266" s="200"/>
    </row>
    <row r="267" spans="1:10" ht="15.75" customHeight="1">
      <c r="A267" s="200"/>
      <c r="B267" s="200"/>
      <c r="C267" s="254"/>
      <c r="D267" s="200"/>
      <c r="E267" s="200"/>
      <c r="F267" s="200"/>
      <c r="G267" s="200"/>
      <c r="H267" s="200"/>
      <c r="I267" s="200"/>
      <c r="J267" s="200"/>
    </row>
    <row r="268" spans="1:10" ht="15.75" customHeight="1">
      <c r="A268" s="200"/>
      <c r="B268" s="200"/>
      <c r="C268" s="254"/>
      <c r="D268" s="200"/>
      <c r="E268" s="200"/>
      <c r="F268" s="200"/>
      <c r="G268" s="200"/>
      <c r="H268" s="200"/>
      <c r="I268" s="200"/>
      <c r="J268" s="200"/>
    </row>
    <row r="269" spans="1:10" ht="15.75" customHeight="1">
      <c r="A269" s="200"/>
      <c r="B269" s="200"/>
      <c r="C269" s="254"/>
      <c r="D269" s="200"/>
      <c r="E269" s="200"/>
      <c r="F269" s="200"/>
      <c r="G269" s="200"/>
      <c r="H269" s="200"/>
      <c r="I269" s="200"/>
      <c r="J269" s="200"/>
    </row>
    <row r="270" spans="1:10" ht="15.75" customHeight="1">
      <c r="A270" s="200"/>
      <c r="B270" s="200"/>
      <c r="C270" s="254"/>
      <c r="D270" s="200"/>
      <c r="E270" s="200"/>
      <c r="F270" s="200"/>
      <c r="G270" s="200"/>
      <c r="H270" s="200"/>
      <c r="I270" s="200"/>
      <c r="J270" s="200"/>
    </row>
    <row r="271" spans="1:10" ht="15.75" customHeight="1">
      <c r="A271" s="200"/>
      <c r="B271" s="200"/>
      <c r="C271" s="254"/>
      <c r="D271" s="200"/>
      <c r="E271" s="200"/>
      <c r="F271" s="200"/>
      <c r="G271" s="200"/>
      <c r="H271" s="200"/>
      <c r="I271" s="200"/>
      <c r="J271" s="200"/>
    </row>
    <row r="272" spans="1:10" ht="15.75" customHeight="1">
      <c r="A272" s="200"/>
      <c r="B272" s="200"/>
      <c r="C272" s="254"/>
      <c r="D272" s="200"/>
      <c r="E272" s="200"/>
      <c r="F272" s="200"/>
      <c r="G272" s="200"/>
      <c r="H272" s="200"/>
      <c r="I272" s="200"/>
      <c r="J272" s="200"/>
    </row>
    <row r="273" spans="1:10" ht="15.75" customHeight="1">
      <c r="A273" s="200"/>
      <c r="B273" s="200"/>
      <c r="C273" s="254"/>
      <c r="D273" s="200"/>
      <c r="E273" s="200"/>
      <c r="F273" s="200"/>
      <c r="G273" s="200"/>
      <c r="H273" s="200"/>
      <c r="I273" s="200"/>
      <c r="J273" s="200"/>
    </row>
    <row r="274" spans="1:10" ht="15.75" customHeight="1">
      <c r="A274" s="200"/>
      <c r="B274" s="200"/>
      <c r="C274" s="254"/>
      <c r="D274" s="200"/>
      <c r="E274" s="200"/>
      <c r="F274" s="200"/>
      <c r="G274" s="200"/>
      <c r="H274" s="200"/>
      <c r="I274" s="200"/>
      <c r="J274" s="200"/>
    </row>
    <row r="275" spans="1:10" ht="15.75" customHeight="1">
      <c r="A275" s="200"/>
      <c r="B275" s="200"/>
      <c r="C275" s="254"/>
      <c r="D275" s="200"/>
      <c r="E275" s="200"/>
      <c r="F275" s="200"/>
      <c r="G275" s="200"/>
      <c r="H275" s="200"/>
      <c r="I275" s="200"/>
      <c r="J275" s="200"/>
    </row>
    <row r="276" spans="1:10" ht="15.75" customHeight="1">
      <c r="A276" s="200"/>
      <c r="B276" s="200"/>
      <c r="C276" s="254"/>
      <c r="D276" s="200"/>
      <c r="E276" s="200"/>
      <c r="F276" s="200"/>
      <c r="G276" s="200"/>
      <c r="H276" s="200"/>
      <c r="I276" s="200"/>
      <c r="J276" s="200"/>
    </row>
    <row r="277" spans="1:10" ht="15.75" customHeight="1">
      <c r="A277" s="200"/>
      <c r="B277" s="200"/>
      <c r="C277" s="254"/>
      <c r="D277" s="200"/>
      <c r="E277" s="200"/>
      <c r="F277" s="200"/>
      <c r="G277" s="200"/>
      <c r="H277" s="200"/>
      <c r="I277" s="200"/>
      <c r="J277" s="200"/>
    </row>
    <row r="278" spans="1:10" ht="15.75" customHeight="1">
      <c r="A278" s="200"/>
      <c r="B278" s="200"/>
      <c r="C278" s="254"/>
      <c r="D278" s="200"/>
      <c r="E278" s="200"/>
      <c r="F278" s="200"/>
      <c r="G278" s="200"/>
      <c r="H278" s="200"/>
      <c r="I278" s="200"/>
      <c r="J278" s="200"/>
    </row>
    <row r="279" spans="1:10" ht="15.75" customHeight="1">
      <c r="A279" s="200"/>
      <c r="B279" s="200"/>
      <c r="C279" s="254"/>
      <c r="D279" s="200"/>
      <c r="E279" s="200"/>
      <c r="F279" s="200"/>
      <c r="G279" s="200"/>
      <c r="H279" s="200"/>
      <c r="I279" s="200"/>
      <c r="J279" s="200"/>
    </row>
    <row r="280" spans="1:10" ht="15.75" customHeight="1">
      <c r="A280" s="200"/>
      <c r="B280" s="200"/>
      <c r="C280" s="254"/>
      <c r="D280" s="200"/>
      <c r="E280" s="200"/>
      <c r="F280" s="200"/>
      <c r="G280" s="200"/>
      <c r="H280" s="200"/>
      <c r="I280" s="200"/>
      <c r="J280" s="200"/>
    </row>
    <row r="281" spans="1:10" ht="15.75" customHeight="1">
      <c r="A281" s="200"/>
      <c r="B281" s="200"/>
      <c r="C281" s="254"/>
      <c r="D281" s="200"/>
      <c r="E281" s="200"/>
      <c r="F281" s="200"/>
      <c r="G281" s="200"/>
      <c r="H281" s="200"/>
      <c r="I281" s="200"/>
      <c r="J281" s="200"/>
    </row>
    <row r="282" spans="1:10" ht="15.75" customHeight="1">
      <c r="A282" s="200"/>
      <c r="B282" s="200"/>
      <c r="C282" s="254"/>
      <c r="D282" s="200"/>
      <c r="E282" s="200"/>
      <c r="F282" s="200"/>
      <c r="G282" s="200"/>
      <c r="H282" s="200"/>
      <c r="I282" s="200"/>
      <c r="J282" s="200"/>
    </row>
    <row r="283" spans="1:10" ht="15.75" customHeight="1">
      <c r="A283" s="200"/>
      <c r="B283" s="200"/>
      <c r="C283" s="254"/>
      <c r="D283" s="200"/>
      <c r="E283" s="200"/>
      <c r="F283" s="200"/>
      <c r="G283" s="200"/>
      <c r="H283" s="200"/>
      <c r="I283" s="200"/>
      <c r="J283" s="200"/>
    </row>
    <row r="284" spans="1:10" ht="15.75" customHeight="1">
      <c r="A284" s="200"/>
      <c r="B284" s="200"/>
      <c r="C284" s="254"/>
      <c r="D284" s="200"/>
      <c r="E284" s="200"/>
      <c r="F284" s="200"/>
      <c r="G284" s="200"/>
      <c r="H284" s="200"/>
      <c r="I284" s="200"/>
      <c r="J284" s="200"/>
    </row>
    <row r="285" spans="1:10" ht="15.75" customHeight="1">
      <c r="A285" s="200"/>
      <c r="B285" s="200"/>
      <c r="C285" s="254"/>
      <c r="D285" s="200"/>
      <c r="E285" s="200"/>
      <c r="F285" s="200"/>
      <c r="G285" s="200"/>
      <c r="H285" s="200"/>
      <c r="I285" s="200"/>
      <c r="J285" s="200"/>
    </row>
    <row r="286" spans="1:10" ht="15.75" customHeight="1">
      <c r="A286" s="200"/>
      <c r="B286" s="200"/>
      <c r="C286" s="254"/>
      <c r="D286" s="200"/>
      <c r="E286" s="200"/>
      <c r="F286" s="200"/>
      <c r="G286" s="200"/>
      <c r="H286" s="200"/>
      <c r="I286" s="200"/>
      <c r="J286" s="200"/>
    </row>
    <row r="287" spans="1:10" ht="15.75" customHeight="1">
      <c r="A287" s="200"/>
      <c r="B287" s="200"/>
      <c r="C287" s="254"/>
      <c r="D287" s="200"/>
      <c r="E287" s="200"/>
      <c r="F287" s="200"/>
      <c r="G287" s="200"/>
      <c r="H287" s="200"/>
      <c r="I287" s="200"/>
      <c r="J287" s="200"/>
    </row>
    <row r="288" spans="1:10" ht="15.75" customHeight="1">
      <c r="A288" s="200"/>
      <c r="B288" s="200"/>
      <c r="C288" s="254"/>
      <c r="D288" s="200"/>
      <c r="E288" s="200"/>
      <c r="F288" s="200"/>
      <c r="G288" s="200"/>
      <c r="H288" s="200"/>
      <c r="I288" s="200"/>
      <c r="J288" s="200"/>
    </row>
    <row r="289" spans="1:10" ht="15.75" customHeight="1">
      <c r="A289" s="200"/>
      <c r="B289" s="200"/>
      <c r="C289" s="254"/>
      <c r="D289" s="200"/>
      <c r="E289" s="200"/>
      <c r="F289" s="200"/>
      <c r="G289" s="200"/>
      <c r="H289" s="200"/>
      <c r="I289" s="200"/>
      <c r="J289" s="200"/>
    </row>
    <row r="290" spans="1:10" ht="15.75" customHeight="1">
      <c r="A290" s="200"/>
      <c r="B290" s="200"/>
      <c r="C290" s="254"/>
      <c r="D290" s="200"/>
      <c r="E290" s="200"/>
      <c r="F290" s="200"/>
      <c r="G290" s="200"/>
      <c r="H290" s="200"/>
      <c r="I290" s="200"/>
      <c r="J290" s="200"/>
    </row>
    <row r="291" spans="1:10" ht="15.75" customHeight="1">
      <c r="A291" s="200"/>
      <c r="B291" s="200"/>
      <c r="C291" s="254"/>
      <c r="D291" s="200"/>
      <c r="E291" s="200"/>
      <c r="F291" s="200"/>
      <c r="G291" s="200"/>
      <c r="H291" s="200"/>
      <c r="I291" s="200"/>
      <c r="J291" s="200"/>
    </row>
    <row r="292" spans="1:10" ht="15.75" customHeight="1">
      <c r="A292" s="200"/>
      <c r="B292" s="200"/>
      <c r="C292" s="254"/>
      <c r="D292" s="200"/>
      <c r="E292" s="200"/>
      <c r="F292" s="200"/>
      <c r="G292" s="200"/>
      <c r="H292" s="200"/>
      <c r="I292" s="200"/>
      <c r="J292" s="200"/>
    </row>
    <row r="293" spans="1:10" ht="15.75" customHeight="1">
      <c r="A293" s="200"/>
      <c r="B293" s="200"/>
      <c r="C293" s="254"/>
      <c r="D293" s="200"/>
      <c r="E293" s="200"/>
      <c r="F293" s="200"/>
      <c r="G293" s="200"/>
      <c r="H293" s="200"/>
      <c r="I293" s="200"/>
      <c r="J293" s="200"/>
    </row>
    <row r="294" spans="1:10" ht="15.75" customHeight="1">
      <c r="A294" s="200"/>
      <c r="B294" s="200"/>
      <c r="C294" s="254"/>
      <c r="D294" s="200"/>
      <c r="E294" s="200"/>
      <c r="F294" s="200"/>
      <c r="G294" s="200"/>
      <c r="H294" s="200"/>
      <c r="I294" s="200"/>
      <c r="J294" s="200"/>
    </row>
    <row r="295" spans="1:10" ht="15.75" customHeight="1">
      <c r="A295" s="200"/>
      <c r="B295" s="200"/>
      <c r="C295" s="254"/>
      <c r="D295" s="200"/>
      <c r="E295" s="200"/>
      <c r="F295" s="200"/>
      <c r="G295" s="200"/>
      <c r="H295" s="200"/>
      <c r="I295" s="200"/>
      <c r="J295" s="200"/>
    </row>
    <row r="296" spans="1:10" ht="15.75" customHeight="1">
      <c r="A296" s="200"/>
      <c r="B296" s="200"/>
      <c r="C296" s="254"/>
      <c r="D296" s="200"/>
      <c r="E296" s="200"/>
      <c r="F296" s="200"/>
      <c r="G296" s="200"/>
      <c r="H296" s="200"/>
      <c r="I296" s="200"/>
      <c r="J296" s="200"/>
    </row>
    <row r="297" spans="1:10" ht="15.75" customHeight="1">
      <c r="A297" s="200"/>
      <c r="B297" s="200"/>
      <c r="C297" s="254"/>
      <c r="D297" s="200"/>
      <c r="E297" s="200"/>
      <c r="F297" s="200"/>
      <c r="G297" s="200"/>
      <c r="H297" s="200"/>
      <c r="I297" s="200"/>
      <c r="J297" s="200"/>
    </row>
    <row r="298" spans="1:10" ht="15.75" customHeight="1">
      <c r="A298" s="200"/>
      <c r="B298" s="200"/>
      <c r="C298" s="254"/>
      <c r="D298" s="200"/>
      <c r="E298" s="200"/>
      <c r="F298" s="200"/>
      <c r="G298" s="200"/>
      <c r="H298" s="200"/>
      <c r="I298" s="200"/>
      <c r="J298" s="200"/>
    </row>
    <row r="299" spans="1:10" ht="15.75" customHeight="1">
      <c r="A299" s="200"/>
      <c r="B299" s="200"/>
      <c r="C299" s="254"/>
      <c r="D299" s="200"/>
      <c r="E299" s="200"/>
      <c r="F299" s="200"/>
      <c r="G299" s="200"/>
      <c r="H299" s="200"/>
      <c r="I299" s="200"/>
      <c r="J299" s="200"/>
    </row>
    <row r="300" spans="1:10" ht="15.75" customHeight="1">
      <c r="A300" s="200"/>
      <c r="B300" s="200"/>
      <c r="C300" s="254"/>
      <c r="D300" s="200"/>
      <c r="E300" s="200"/>
      <c r="F300" s="200"/>
      <c r="G300" s="200"/>
      <c r="H300" s="200"/>
      <c r="I300" s="200"/>
      <c r="J300" s="200"/>
    </row>
    <row r="301" spans="1:10" ht="15.75" customHeight="1">
      <c r="A301" s="200"/>
      <c r="B301" s="200"/>
      <c r="C301" s="254"/>
      <c r="D301" s="200"/>
      <c r="E301" s="200"/>
      <c r="F301" s="200"/>
      <c r="G301" s="200"/>
      <c r="H301" s="200"/>
      <c r="I301" s="200"/>
      <c r="J301" s="200"/>
    </row>
    <row r="302" spans="1:10" ht="15.75" customHeight="1">
      <c r="A302" s="200"/>
      <c r="B302" s="200"/>
      <c r="C302" s="254"/>
      <c r="D302" s="200"/>
      <c r="E302" s="200"/>
      <c r="F302" s="200"/>
      <c r="G302" s="200"/>
      <c r="H302" s="200"/>
      <c r="I302" s="200"/>
      <c r="J302" s="200"/>
    </row>
    <row r="303" spans="1:10" ht="15.75" customHeight="1">
      <c r="A303" s="200"/>
      <c r="B303" s="200"/>
      <c r="C303" s="254"/>
      <c r="D303" s="200"/>
      <c r="E303" s="200"/>
      <c r="F303" s="200"/>
      <c r="G303" s="200"/>
      <c r="H303" s="200"/>
      <c r="I303" s="200"/>
      <c r="J303" s="200"/>
    </row>
    <row r="304" spans="1:10" ht="15.75" customHeight="1">
      <c r="A304" s="200"/>
      <c r="B304" s="200"/>
      <c r="C304" s="254"/>
      <c r="D304" s="200"/>
      <c r="E304" s="200"/>
      <c r="F304" s="200"/>
      <c r="G304" s="200"/>
      <c r="H304" s="200"/>
      <c r="I304" s="200"/>
      <c r="J304" s="200"/>
    </row>
    <row r="305" spans="1:10" ht="15.75" customHeight="1">
      <c r="A305" s="200"/>
      <c r="B305" s="200"/>
      <c r="C305" s="254"/>
      <c r="D305" s="200"/>
      <c r="E305" s="200"/>
      <c r="F305" s="200"/>
      <c r="G305" s="200"/>
      <c r="H305" s="200"/>
      <c r="I305" s="200"/>
      <c r="J305" s="200"/>
    </row>
    <row r="306" spans="1:10" ht="15.75" customHeight="1">
      <c r="A306" s="200"/>
      <c r="B306" s="200"/>
      <c r="C306" s="254"/>
      <c r="D306" s="200"/>
      <c r="E306" s="200"/>
      <c r="F306" s="200"/>
      <c r="G306" s="200"/>
      <c r="H306" s="200"/>
      <c r="I306" s="200"/>
      <c r="J306" s="200"/>
    </row>
    <row r="307" spans="1:10" ht="15.75" customHeight="1">
      <c r="A307" s="200"/>
      <c r="B307" s="200"/>
      <c r="C307" s="254"/>
      <c r="D307" s="200"/>
      <c r="E307" s="200"/>
      <c r="F307" s="200"/>
      <c r="G307" s="200"/>
      <c r="H307" s="200"/>
      <c r="I307" s="200"/>
      <c r="J307" s="200"/>
    </row>
    <row r="308" spans="1:10" ht="15.75" customHeight="1">
      <c r="A308" s="200"/>
      <c r="B308" s="200"/>
      <c r="C308" s="254"/>
      <c r="D308" s="200"/>
      <c r="E308" s="200"/>
      <c r="F308" s="200"/>
      <c r="G308" s="200"/>
      <c r="H308" s="200"/>
      <c r="I308" s="200"/>
      <c r="J308" s="200"/>
    </row>
    <row r="309" spans="1:10" ht="15.75" customHeight="1">
      <c r="A309" s="200"/>
      <c r="B309" s="200"/>
      <c r="C309" s="254"/>
      <c r="D309" s="200"/>
      <c r="E309" s="200"/>
      <c r="F309" s="200"/>
      <c r="G309" s="200"/>
      <c r="H309" s="200"/>
      <c r="I309" s="200"/>
      <c r="J309" s="200"/>
    </row>
    <row r="310" spans="1:10" ht="15.75" customHeight="1">
      <c r="A310" s="200"/>
      <c r="B310" s="200"/>
      <c r="C310" s="254"/>
      <c r="D310" s="200"/>
      <c r="E310" s="200"/>
      <c r="F310" s="200"/>
      <c r="G310" s="200"/>
      <c r="H310" s="200"/>
      <c r="I310" s="200"/>
      <c r="J310" s="200"/>
    </row>
    <row r="311" spans="1:10" ht="15.75" customHeight="1">
      <c r="A311" s="200"/>
      <c r="B311" s="200"/>
      <c r="C311" s="254"/>
      <c r="D311" s="200"/>
      <c r="E311" s="200"/>
      <c r="F311" s="200"/>
      <c r="G311" s="200"/>
      <c r="H311" s="200"/>
      <c r="I311" s="200"/>
      <c r="J311" s="200"/>
    </row>
    <row r="312" spans="1:10" ht="15.75" customHeight="1">
      <c r="A312" s="200"/>
      <c r="B312" s="200"/>
      <c r="C312" s="254"/>
      <c r="D312" s="200"/>
      <c r="E312" s="200"/>
      <c r="F312" s="200"/>
      <c r="G312" s="200"/>
      <c r="H312" s="200"/>
      <c r="I312" s="200"/>
      <c r="J312" s="200"/>
    </row>
    <row r="313" spans="1:10" ht="15.75" customHeight="1">
      <c r="A313" s="200"/>
      <c r="B313" s="200"/>
      <c r="C313" s="254"/>
      <c r="D313" s="200"/>
      <c r="E313" s="200"/>
      <c r="F313" s="200"/>
      <c r="G313" s="200"/>
      <c r="H313" s="200"/>
      <c r="I313" s="200"/>
      <c r="J313" s="200"/>
    </row>
    <row r="314" spans="1:10" ht="15.75" customHeight="1">
      <c r="A314" s="200"/>
      <c r="B314" s="200"/>
      <c r="C314" s="254"/>
      <c r="D314" s="200"/>
      <c r="E314" s="200"/>
      <c r="F314" s="200"/>
      <c r="G314" s="200"/>
      <c r="H314" s="200"/>
      <c r="I314" s="200"/>
      <c r="J314" s="200"/>
    </row>
    <row r="315" spans="1:10" ht="15.75" customHeight="1">
      <c r="A315" s="200"/>
      <c r="B315" s="200"/>
      <c r="C315" s="254"/>
      <c r="D315" s="200"/>
      <c r="E315" s="200"/>
      <c r="F315" s="200"/>
      <c r="G315" s="200"/>
      <c r="H315" s="200"/>
      <c r="I315" s="200"/>
      <c r="J315" s="200"/>
    </row>
    <row r="316" spans="1:10" ht="15.75" customHeight="1">
      <c r="A316" s="200"/>
      <c r="B316" s="200"/>
      <c r="C316" s="254"/>
      <c r="D316" s="200"/>
      <c r="E316" s="200"/>
      <c r="F316" s="200"/>
      <c r="G316" s="200"/>
      <c r="H316" s="200"/>
      <c r="I316" s="200"/>
      <c r="J316" s="200"/>
    </row>
    <row r="317" spans="1:10" ht="15.75" customHeight="1">
      <c r="A317" s="200"/>
      <c r="B317" s="200"/>
      <c r="C317" s="254"/>
      <c r="D317" s="200"/>
      <c r="E317" s="200"/>
      <c r="F317" s="200"/>
      <c r="G317" s="200"/>
      <c r="H317" s="200"/>
      <c r="I317" s="200"/>
      <c r="J317" s="200"/>
    </row>
    <row r="318" spans="1:10" ht="15.75" customHeight="1">
      <c r="A318" s="200"/>
      <c r="B318" s="200"/>
      <c r="C318" s="254"/>
      <c r="D318" s="200"/>
      <c r="E318" s="200"/>
      <c r="F318" s="200"/>
      <c r="G318" s="200"/>
      <c r="H318" s="200"/>
      <c r="I318" s="200"/>
      <c r="J318" s="200"/>
    </row>
    <row r="319" spans="1:10" ht="15.75" customHeight="1">
      <c r="A319" s="200"/>
      <c r="B319" s="200"/>
      <c r="C319" s="254"/>
      <c r="D319" s="200"/>
      <c r="E319" s="200"/>
      <c r="F319" s="200"/>
      <c r="G319" s="200"/>
      <c r="H319" s="200"/>
      <c r="I319" s="200"/>
      <c r="J319" s="200"/>
    </row>
    <row r="320" spans="1:10" ht="15.75" customHeight="1">
      <c r="A320" s="200"/>
      <c r="B320" s="200"/>
      <c r="C320" s="254"/>
      <c r="D320" s="200"/>
      <c r="E320" s="200"/>
      <c r="F320" s="200"/>
      <c r="G320" s="200"/>
      <c r="H320" s="200"/>
      <c r="I320" s="200"/>
      <c r="J320" s="200"/>
    </row>
    <row r="321" spans="1:10" ht="15.75" customHeight="1">
      <c r="A321" s="200"/>
      <c r="B321" s="200"/>
      <c r="C321" s="254"/>
      <c r="D321" s="200"/>
      <c r="E321" s="200"/>
      <c r="F321" s="200"/>
      <c r="G321" s="200"/>
      <c r="H321" s="200"/>
      <c r="I321" s="200"/>
      <c r="J321" s="200"/>
    </row>
    <row r="322" spans="1:10" ht="15.75" customHeight="1">
      <c r="A322" s="200"/>
      <c r="B322" s="200"/>
      <c r="C322" s="254"/>
      <c r="D322" s="200"/>
      <c r="E322" s="200"/>
      <c r="F322" s="200"/>
      <c r="G322" s="200"/>
      <c r="H322" s="200"/>
      <c r="I322" s="200"/>
      <c r="J322" s="200"/>
    </row>
    <row r="323" spans="1:10" ht="15.75" customHeight="1">
      <c r="A323" s="200"/>
      <c r="B323" s="200"/>
      <c r="C323" s="254"/>
      <c r="D323" s="200"/>
      <c r="E323" s="200"/>
      <c r="F323" s="200"/>
      <c r="G323" s="200"/>
      <c r="H323" s="200"/>
      <c r="I323" s="200"/>
      <c r="J323" s="200"/>
    </row>
    <row r="324" spans="1:10" ht="15.75" customHeight="1">
      <c r="A324" s="200"/>
      <c r="B324" s="200"/>
      <c r="C324" s="254"/>
      <c r="D324" s="200"/>
      <c r="E324" s="200"/>
      <c r="F324" s="200"/>
      <c r="G324" s="200"/>
      <c r="H324" s="200"/>
      <c r="I324" s="200"/>
      <c r="J324" s="200"/>
    </row>
    <row r="325" spans="1:10" ht="15.75" customHeight="1">
      <c r="A325" s="200"/>
      <c r="B325" s="200"/>
      <c r="C325" s="254"/>
      <c r="D325" s="200"/>
      <c r="E325" s="200"/>
      <c r="F325" s="200"/>
      <c r="G325" s="200"/>
      <c r="H325" s="200"/>
      <c r="I325" s="200"/>
      <c r="J325" s="200"/>
    </row>
    <row r="326" spans="1:10" ht="15.75" customHeight="1">
      <c r="A326" s="200"/>
      <c r="B326" s="200"/>
      <c r="C326" s="254"/>
      <c r="D326" s="200"/>
      <c r="E326" s="200"/>
      <c r="F326" s="200"/>
      <c r="G326" s="200"/>
      <c r="H326" s="200"/>
      <c r="I326" s="200"/>
      <c r="J326" s="200"/>
    </row>
    <row r="327" spans="1:10" ht="15.75" customHeight="1">
      <c r="A327" s="200"/>
      <c r="B327" s="200"/>
      <c r="C327" s="254"/>
      <c r="D327" s="200"/>
      <c r="E327" s="200"/>
      <c r="F327" s="200"/>
      <c r="G327" s="200"/>
      <c r="H327" s="200"/>
      <c r="I327" s="200"/>
      <c r="J327" s="200"/>
    </row>
    <row r="328" spans="1:10" ht="15.75" customHeight="1">
      <c r="A328" s="200"/>
      <c r="B328" s="200"/>
      <c r="C328" s="254"/>
      <c r="D328" s="200"/>
      <c r="E328" s="200"/>
      <c r="F328" s="200"/>
      <c r="G328" s="200"/>
      <c r="H328" s="200"/>
      <c r="I328" s="200"/>
      <c r="J328" s="200"/>
    </row>
    <row r="329" spans="1:10" ht="15.75" customHeight="1">
      <c r="A329" s="200"/>
      <c r="B329" s="200"/>
      <c r="C329" s="254"/>
      <c r="D329" s="200"/>
      <c r="E329" s="200"/>
      <c r="F329" s="200"/>
      <c r="G329" s="200"/>
      <c r="H329" s="200"/>
      <c r="I329" s="200"/>
      <c r="J329" s="200"/>
    </row>
    <row r="330" spans="1:10" ht="15.75" customHeight="1">
      <c r="A330" s="200"/>
      <c r="B330" s="200"/>
      <c r="C330" s="254"/>
      <c r="D330" s="200"/>
      <c r="E330" s="200"/>
      <c r="F330" s="200"/>
      <c r="G330" s="200"/>
      <c r="H330" s="200"/>
      <c r="I330" s="200"/>
      <c r="J330" s="200"/>
    </row>
    <row r="331" spans="1:10" ht="15.75" customHeight="1">
      <c r="A331" s="200"/>
      <c r="B331" s="200"/>
      <c r="C331" s="254"/>
      <c r="D331" s="200"/>
      <c r="E331" s="200"/>
      <c r="F331" s="200"/>
      <c r="G331" s="200"/>
      <c r="H331" s="200"/>
      <c r="I331" s="200"/>
      <c r="J331" s="200"/>
    </row>
    <row r="332" spans="1:10" ht="15.75" customHeight="1">
      <c r="A332" s="200"/>
      <c r="B332" s="200"/>
      <c r="C332" s="254"/>
      <c r="D332" s="200"/>
      <c r="E332" s="200"/>
      <c r="F332" s="200"/>
      <c r="G332" s="200"/>
      <c r="H332" s="200"/>
      <c r="I332" s="200"/>
      <c r="J332" s="200"/>
    </row>
    <row r="333" spans="1:10" ht="15.75" customHeight="1">
      <c r="A333" s="200"/>
      <c r="B333" s="200"/>
      <c r="C333" s="254"/>
      <c r="D333" s="200"/>
      <c r="E333" s="200"/>
      <c r="F333" s="200"/>
      <c r="G333" s="200"/>
      <c r="H333" s="200"/>
      <c r="I333" s="200"/>
      <c r="J333" s="200"/>
    </row>
    <row r="334" spans="1:10" ht="15.75" customHeight="1">
      <c r="A334" s="200"/>
      <c r="B334" s="200"/>
      <c r="C334" s="254"/>
      <c r="D334" s="200"/>
      <c r="E334" s="200"/>
      <c r="F334" s="200"/>
      <c r="G334" s="200"/>
      <c r="H334" s="200"/>
      <c r="I334" s="200"/>
      <c r="J334" s="200"/>
    </row>
    <row r="335" spans="1:10" ht="15.75" customHeight="1"/>
    <row r="336" spans="1:10"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9">
    <mergeCell ref="A1:F1"/>
    <mergeCell ref="A2:F2"/>
    <mergeCell ref="A3:F3"/>
    <mergeCell ref="A4:F4"/>
    <mergeCell ref="A5:F5"/>
    <mergeCell ref="G6:H6"/>
    <mergeCell ref="I6:J6"/>
    <mergeCell ref="A9:F9"/>
    <mergeCell ref="B10:C10"/>
    <mergeCell ref="D10:F10"/>
    <mergeCell ref="B11:F11"/>
    <mergeCell ref="A18:F18"/>
    <mergeCell ref="B19:C19"/>
    <mergeCell ref="D19:F19"/>
    <mergeCell ref="B20:F20"/>
    <mergeCell ref="A30:F30"/>
    <mergeCell ref="B31:C31"/>
    <mergeCell ref="D31:F31"/>
    <mergeCell ref="B32:F32"/>
    <mergeCell ref="A39:F39"/>
    <mergeCell ref="B40:C40"/>
    <mergeCell ref="D40:F40"/>
    <mergeCell ref="B41:F41"/>
    <mergeCell ref="A46:F46"/>
    <mergeCell ref="B47:C47"/>
    <mergeCell ref="D47:F47"/>
    <mergeCell ref="B48:F48"/>
    <mergeCell ref="A53:F53"/>
    <mergeCell ref="B54:C54"/>
    <mergeCell ref="D54:F54"/>
    <mergeCell ref="B55:F55"/>
    <mergeCell ref="A62:F62"/>
    <mergeCell ref="B63:C63"/>
    <mergeCell ref="D63:F63"/>
    <mergeCell ref="B64:F64"/>
    <mergeCell ref="A70:F70"/>
    <mergeCell ref="B71:C71"/>
    <mergeCell ref="D71:F71"/>
    <mergeCell ref="B72:F72"/>
    <mergeCell ref="A77:F77"/>
    <mergeCell ref="B78:C78"/>
    <mergeCell ref="D78:F78"/>
    <mergeCell ref="B110:C110"/>
    <mergeCell ref="D110:F110"/>
    <mergeCell ref="B111:F111"/>
    <mergeCell ref="A166:F166"/>
    <mergeCell ref="B167:C167"/>
    <mergeCell ref="D167:F167"/>
    <mergeCell ref="A131:F131"/>
    <mergeCell ref="B132:C132"/>
    <mergeCell ref="D132:F132"/>
    <mergeCell ref="B133:F133"/>
    <mergeCell ref="A137:F137"/>
    <mergeCell ref="B138:C138"/>
    <mergeCell ref="D138:F138"/>
    <mergeCell ref="B139:F139"/>
    <mergeCell ref="A144:F144"/>
    <mergeCell ref="B145:C145"/>
    <mergeCell ref="D145:F145"/>
    <mergeCell ref="B146:F146"/>
    <mergeCell ref="A152:F152"/>
    <mergeCell ref="B153:C153"/>
    <mergeCell ref="A122:F122"/>
    <mergeCell ref="B123:C123"/>
    <mergeCell ref="D123:F123"/>
    <mergeCell ref="B124:F124"/>
    <mergeCell ref="B168:F168"/>
    <mergeCell ref="A182:F182"/>
    <mergeCell ref="B183:C183"/>
    <mergeCell ref="D183:F183"/>
    <mergeCell ref="B184:F184"/>
    <mergeCell ref="A105:F105"/>
    <mergeCell ref="B106:C106"/>
    <mergeCell ref="D106:F106"/>
    <mergeCell ref="B107:F107"/>
    <mergeCell ref="A109:F109"/>
    <mergeCell ref="A115:F115"/>
    <mergeCell ref="B116:C116"/>
    <mergeCell ref="D116:F116"/>
    <mergeCell ref="B118:F118"/>
    <mergeCell ref="B79:F79"/>
    <mergeCell ref="A86:F86"/>
    <mergeCell ref="B87:C87"/>
    <mergeCell ref="D87:F87"/>
    <mergeCell ref="B88:F88"/>
    <mergeCell ref="A94:F94"/>
    <mergeCell ref="B95:C95"/>
    <mergeCell ref="D95:F95"/>
    <mergeCell ref="B96:F96"/>
    <mergeCell ref="D197:E197"/>
    <mergeCell ref="A198:F198"/>
    <mergeCell ref="B199:C199"/>
    <mergeCell ref="D199:F199"/>
    <mergeCell ref="B200:F200"/>
    <mergeCell ref="D153:F153"/>
    <mergeCell ref="B154:F154"/>
    <mergeCell ref="A160:F160"/>
    <mergeCell ref="B161:C161"/>
    <mergeCell ref="D161:F161"/>
    <mergeCell ref="B162:F162"/>
    <mergeCell ref="D194:E194"/>
    <mergeCell ref="D195:E195"/>
    <mergeCell ref="D196:E196"/>
    <mergeCell ref="D192:E192"/>
    <mergeCell ref="D193:E193"/>
    <mergeCell ref="A189:F189"/>
    <mergeCell ref="B190:C190"/>
    <mergeCell ref="D190:F190"/>
    <mergeCell ref="B191:F191"/>
  </mergeCells>
  <printOptions horizontalCentered="1" gridLines="1"/>
  <pageMargins left="0.7" right="0.7" top="0.75" bottom="0.75" header="0" footer="0"/>
  <pageSetup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1000"/>
  <sheetViews>
    <sheetView workbookViewId="0">
      <selection sqref="A1:K1"/>
    </sheetView>
  </sheetViews>
  <sheetFormatPr defaultColWidth="12.5703125" defaultRowHeight="15" customHeight="1"/>
  <cols>
    <col min="1" max="3" width="12.5703125" customWidth="1"/>
    <col min="4" max="4" width="16.42578125" customWidth="1"/>
    <col min="5" max="5" width="12.5703125" customWidth="1"/>
    <col min="6" max="6" width="23.85546875" customWidth="1"/>
    <col min="12" max="12" width="13.28515625" customWidth="1"/>
  </cols>
  <sheetData>
    <row r="1" spans="1:12" ht="18">
      <c r="A1" s="821" t="s">
        <v>456</v>
      </c>
      <c r="B1" s="799"/>
      <c r="C1" s="799"/>
      <c r="D1" s="799"/>
      <c r="E1" s="799"/>
      <c r="F1" s="799"/>
      <c r="G1" s="799"/>
      <c r="H1" s="799"/>
      <c r="I1" s="799"/>
      <c r="J1" s="799"/>
      <c r="K1" s="799"/>
    </row>
    <row r="2" spans="1:12" ht="18">
      <c r="A2" s="821" t="s">
        <v>581</v>
      </c>
      <c r="B2" s="799"/>
      <c r="C2" s="799"/>
      <c r="D2" s="799"/>
      <c r="E2" s="799"/>
      <c r="F2" s="799"/>
      <c r="G2" s="799"/>
      <c r="H2" s="799"/>
      <c r="I2" s="799"/>
      <c r="J2" s="799"/>
      <c r="K2" s="799"/>
    </row>
    <row r="3" spans="1:12" ht="12.75">
      <c r="A3" s="826" t="s">
        <v>582</v>
      </c>
      <c r="B3" s="799"/>
      <c r="C3" s="799"/>
      <c r="D3" s="799"/>
      <c r="E3" s="799"/>
      <c r="F3" s="799"/>
      <c r="G3" s="799"/>
      <c r="H3" s="799"/>
      <c r="I3" s="799"/>
      <c r="J3" s="799"/>
      <c r="K3" s="799"/>
    </row>
    <row r="4" spans="1:12" ht="12.75">
      <c r="A4" s="147"/>
      <c r="B4" s="147"/>
      <c r="C4" s="147"/>
      <c r="E4" s="147"/>
    </row>
    <row r="5" spans="1:12" ht="12.75">
      <c r="A5" s="258" t="s">
        <v>163</v>
      </c>
      <c r="B5" s="258" t="s">
        <v>0</v>
      </c>
      <c r="C5" s="258" t="s">
        <v>184</v>
      </c>
      <c r="D5" s="258" t="s">
        <v>583</v>
      </c>
      <c r="E5" s="258" t="s">
        <v>584</v>
      </c>
      <c r="F5" s="258" t="s">
        <v>585</v>
      </c>
      <c r="G5" s="258" t="s">
        <v>394</v>
      </c>
      <c r="H5" s="258" t="s">
        <v>297</v>
      </c>
      <c r="I5" s="258" t="s">
        <v>586</v>
      </c>
      <c r="J5" s="258" t="s">
        <v>395</v>
      </c>
      <c r="K5" s="258" t="s">
        <v>587</v>
      </c>
      <c r="L5" s="258" t="s">
        <v>588</v>
      </c>
    </row>
    <row r="6" spans="1:12" ht="12.75">
      <c r="A6" s="259">
        <v>1</v>
      </c>
      <c r="B6" s="259" t="s">
        <v>589</v>
      </c>
      <c r="C6" s="260"/>
      <c r="D6" s="13" t="s">
        <v>242</v>
      </c>
      <c r="E6" s="259">
        <v>1</v>
      </c>
      <c r="F6" s="13"/>
      <c r="G6" s="13"/>
      <c r="H6" s="13"/>
      <c r="I6" s="13"/>
      <c r="J6" s="13"/>
      <c r="K6" s="13"/>
      <c r="L6" s="13"/>
    </row>
    <row r="7" spans="1:12" ht="12.75">
      <c r="A7" s="259">
        <v>1</v>
      </c>
      <c r="B7" s="259" t="s">
        <v>589</v>
      </c>
      <c r="C7" s="260"/>
      <c r="D7" s="13" t="s">
        <v>242</v>
      </c>
      <c r="E7" s="259">
        <v>2</v>
      </c>
      <c r="F7" s="13"/>
      <c r="G7" s="13"/>
      <c r="H7" s="13"/>
      <c r="I7" s="13"/>
      <c r="J7" s="13"/>
      <c r="K7" s="13"/>
      <c r="L7" s="13"/>
    </row>
    <row r="8" spans="1:12" ht="12.75">
      <c r="A8" s="259">
        <v>1</v>
      </c>
      <c r="B8" s="259" t="s">
        <v>589</v>
      </c>
      <c r="C8" s="260"/>
      <c r="D8" s="13" t="s">
        <v>242</v>
      </c>
      <c r="E8" s="259">
        <v>3</v>
      </c>
      <c r="F8" s="13"/>
      <c r="G8" s="13"/>
      <c r="H8" s="13"/>
      <c r="I8" s="13"/>
      <c r="J8" s="13"/>
      <c r="K8" s="13"/>
      <c r="L8" s="13"/>
    </row>
    <row r="9" spans="1:12" ht="12.75">
      <c r="A9" s="827"/>
      <c r="B9" s="801"/>
      <c r="C9" s="801"/>
      <c r="D9" s="801"/>
      <c r="E9" s="801"/>
      <c r="F9" s="801"/>
      <c r="G9" s="801"/>
      <c r="H9" s="801"/>
      <c r="I9" s="801"/>
      <c r="J9" s="801"/>
      <c r="K9" s="801"/>
      <c r="L9" s="802"/>
    </row>
    <row r="10" spans="1:12" ht="12.75">
      <c r="A10" s="259">
        <v>2</v>
      </c>
      <c r="B10" s="259" t="s">
        <v>590</v>
      </c>
      <c r="C10" s="260"/>
      <c r="D10" s="13" t="s">
        <v>242</v>
      </c>
      <c r="E10" s="259">
        <v>1</v>
      </c>
      <c r="F10" s="13"/>
      <c r="G10" s="13"/>
      <c r="H10" s="13"/>
      <c r="I10" s="13"/>
      <c r="J10" s="13"/>
      <c r="K10" s="13"/>
      <c r="L10" s="13"/>
    </row>
    <row r="11" spans="1:12" ht="12.75">
      <c r="A11" s="259">
        <v>2</v>
      </c>
      <c r="B11" s="259" t="s">
        <v>590</v>
      </c>
      <c r="C11" s="260"/>
      <c r="D11" s="13" t="s">
        <v>242</v>
      </c>
      <c r="E11" s="259">
        <v>2</v>
      </c>
      <c r="F11" s="13"/>
      <c r="G11" s="13"/>
      <c r="H11" s="13"/>
      <c r="I11" s="13"/>
      <c r="J11" s="13"/>
      <c r="K11" s="13"/>
      <c r="L11" s="13"/>
    </row>
    <row r="12" spans="1:12" ht="12.75">
      <c r="A12" s="259">
        <v>2</v>
      </c>
      <c r="B12" s="259" t="s">
        <v>590</v>
      </c>
      <c r="C12" s="260"/>
      <c r="D12" s="13" t="s">
        <v>242</v>
      </c>
      <c r="E12" s="259">
        <v>2</v>
      </c>
      <c r="F12" s="13"/>
      <c r="G12" s="13"/>
      <c r="H12" s="13"/>
      <c r="I12" s="13"/>
      <c r="J12" s="13"/>
      <c r="K12" s="13"/>
      <c r="L12" s="13"/>
    </row>
    <row r="13" spans="1:12" ht="12.75">
      <c r="A13" s="261"/>
      <c r="B13" s="147"/>
      <c r="C13" s="147"/>
      <c r="E13" s="147"/>
    </row>
    <row r="14" spans="1:12" ht="12.75">
      <c r="A14" s="147"/>
      <c r="B14" s="147"/>
      <c r="C14" s="147"/>
      <c r="E14" s="147"/>
    </row>
    <row r="15" spans="1:12" ht="12.75">
      <c r="A15" s="147"/>
      <c r="B15" s="147"/>
      <c r="C15" s="147"/>
      <c r="E15" s="147"/>
    </row>
    <row r="16" spans="1:12" ht="12.75">
      <c r="A16" s="147"/>
      <c r="B16" s="147"/>
      <c r="C16" s="147"/>
      <c r="E16" s="147"/>
    </row>
    <row r="17" spans="1:5" ht="12.75">
      <c r="A17" s="147"/>
      <c r="B17" s="147"/>
      <c r="C17" s="147"/>
      <c r="E17" s="147"/>
    </row>
    <row r="18" spans="1:5" ht="12.75">
      <c r="A18" s="147"/>
      <c r="B18" s="147"/>
      <c r="C18" s="147"/>
      <c r="E18" s="147"/>
    </row>
    <row r="19" spans="1:5" ht="12.75">
      <c r="A19" s="147"/>
      <c r="B19" s="147"/>
      <c r="C19" s="147"/>
      <c r="E19" s="147"/>
    </row>
    <row r="20" spans="1:5" ht="12.75">
      <c r="A20" s="147"/>
      <c r="B20" s="147"/>
      <c r="C20" s="147"/>
      <c r="E20" s="147"/>
    </row>
    <row r="21" spans="1:5" ht="15.75" customHeight="1">
      <c r="A21" s="147"/>
      <c r="B21" s="147"/>
      <c r="C21" s="147"/>
      <c r="E21" s="147"/>
    </row>
    <row r="22" spans="1:5" ht="15.75" customHeight="1">
      <c r="A22" s="147"/>
      <c r="B22" s="147"/>
      <c r="C22" s="147"/>
      <c r="E22" s="147"/>
    </row>
    <row r="23" spans="1:5" ht="15.75" customHeight="1">
      <c r="A23" s="147"/>
      <c r="B23" s="147"/>
      <c r="C23" s="147"/>
      <c r="E23" s="147"/>
    </row>
    <row r="24" spans="1:5" ht="15.75" customHeight="1">
      <c r="A24" s="147"/>
      <c r="B24" s="147"/>
      <c r="C24" s="147"/>
      <c r="E24" s="147"/>
    </row>
    <row r="25" spans="1:5" ht="15.75" customHeight="1">
      <c r="A25" s="147"/>
      <c r="B25" s="147"/>
      <c r="C25" s="147"/>
      <c r="E25" s="147"/>
    </row>
    <row r="26" spans="1:5" ht="15.75" customHeight="1">
      <c r="A26" s="147"/>
      <c r="B26" s="147"/>
      <c r="C26" s="147"/>
      <c r="E26" s="147"/>
    </row>
    <row r="27" spans="1:5" ht="15.75" customHeight="1">
      <c r="A27" s="147"/>
      <c r="B27" s="147"/>
      <c r="C27" s="147"/>
      <c r="E27" s="147"/>
    </row>
    <row r="28" spans="1:5" ht="15.75" customHeight="1">
      <c r="A28" s="147"/>
      <c r="B28" s="147"/>
      <c r="C28" s="147"/>
      <c r="E28" s="147"/>
    </row>
    <row r="29" spans="1:5" ht="15.75" customHeight="1">
      <c r="A29" s="147"/>
      <c r="B29" s="147"/>
      <c r="C29" s="147"/>
      <c r="E29" s="147"/>
    </row>
    <row r="30" spans="1:5" ht="15.75" customHeight="1">
      <c r="A30" s="147"/>
      <c r="B30" s="147"/>
      <c r="C30" s="147"/>
      <c r="E30" s="147"/>
    </row>
    <row r="31" spans="1:5" ht="15.75" customHeight="1">
      <c r="A31" s="147"/>
      <c r="B31" s="147"/>
      <c r="C31" s="147"/>
      <c r="E31" s="147"/>
    </row>
    <row r="32" spans="1:5" ht="15.75" customHeight="1">
      <c r="A32" s="147"/>
      <c r="B32" s="147"/>
      <c r="C32" s="147"/>
      <c r="E32" s="147"/>
    </row>
    <row r="33" spans="1:5" ht="15.75" customHeight="1">
      <c r="A33" s="147"/>
      <c r="B33" s="147"/>
      <c r="C33" s="147"/>
      <c r="E33" s="147"/>
    </row>
    <row r="34" spans="1:5" ht="15.75" customHeight="1">
      <c r="A34" s="147"/>
      <c r="B34" s="147"/>
      <c r="C34" s="147"/>
      <c r="E34" s="147"/>
    </row>
    <row r="35" spans="1:5" ht="15.75" customHeight="1">
      <c r="A35" s="147"/>
      <c r="B35" s="147"/>
      <c r="C35" s="147"/>
      <c r="E35" s="147"/>
    </row>
    <row r="36" spans="1:5" ht="15.75" customHeight="1">
      <c r="A36" s="147"/>
      <c r="B36" s="147"/>
      <c r="C36" s="147"/>
      <c r="E36" s="147"/>
    </row>
    <row r="37" spans="1:5" ht="15.75" customHeight="1">
      <c r="A37" s="147"/>
      <c r="B37" s="147"/>
      <c r="C37" s="147"/>
      <c r="E37" s="147"/>
    </row>
    <row r="38" spans="1:5" ht="15.75" customHeight="1">
      <c r="A38" s="147"/>
      <c r="B38" s="147"/>
      <c r="C38" s="147"/>
      <c r="E38" s="147"/>
    </row>
    <row r="39" spans="1:5" ht="15.75" customHeight="1">
      <c r="A39" s="147"/>
      <c r="B39" s="147"/>
      <c r="C39" s="147"/>
      <c r="E39" s="147"/>
    </row>
    <row r="40" spans="1:5" ht="15.75" customHeight="1">
      <c r="A40" s="147"/>
      <c r="B40" s="147"/>
      <c r="C40" s="147"/>
      <c r="E40" s="147"/>
    </row>
    <row r="41" spans="1:5" ht="15.75" customHeight="1">
      <c r="A41" s="147"/>
      <c r="B41" s="147"/>
      <c r="C41" s="147"/>
      <c r="E41" s="147"/>
    </row>
    <row r="42" spans="1:5" ht="15.75" customHeight="1">
      <c r="A42" s="147"/>
      <c r="B42" s="147"/>
      <c r="C42" s="147"/>
      <c r="E42" s="147"/>
    </row>
    <row r="43" spans="1:5" ht="15.75" customHeight="1">
      <c r="A43" s="147"/>
      <c r="B43" s="147"/>
      <c r="C43" s="147"/>
      <c r="E43" s="147"/>
    </row>
    <row r="44" spans="1:5" ht="15.75" customHeight="1">
      <c r="A44" s="147"/>
      <c r="B44" s="147"/>
      <c r="C44" s="147"/>
      <c r="E44" s="147"/>
    </row>
    <row r="45" spans="1:5" ht="15.75" customHeight="1">
      <c r="A45" s="147"/>
      <c r="B45" s="147"/>
      <c r="C45" s="147"/>
      <c r="E45" s="147"/>
    </row>
    <row r="46" spans="1:5" ht="15.75" customHeight="1">
      <c r="A46" s="147"/>
      <c r="B46" s="147"/>
      <c r="C46" s="147"/>
      <c r="E46" s="147"/>
    </row>
    <row r="47" spans="1:5" ht="15.75" customHeight="1">
      <c r="A47" s="147"/>
      <c r="B47" s="147"/>
      <c r="C47" s="147"/>
      <c r="E47" s="147"/>
    </row>
    <row r="48" spans="1:5" ht="15.75" customHeight="1">
      <c r="A48" s="147"/>
      <c r="B48" s="147"/>
      <c r="C48" s="147"/>
      <c r="E48" s="147"/>
    </row>
    <row r="49" spans="1:5" ht="15.75" customHeight="1">
      <c r="A49" s="147"/>
      <c r="B49" s="147"/>
      <c r="C49" s="147"/>
      <c r="E49" s="147"/>
    </row>
    <row r="50" spans="1:5" ht="15.75" customHeight="1">
      <c r="A50" s="147"/>
      <c r="B50" s="147"/>
      <c r="C50" s="147"/>
      <c r="E50" s="147"/>
    </row>
    <row r="51" spans="1:5" ht="15.75" customHeight="1">
      <c r="A51" s="147"/>
      <c r="B51" s="147"/>
      <c r="C51" s="147"/>
      <c r="E51" s="147"/>
    </row>
    <row r="52" spans="1:5" ht="15.75" customHeight="1">
      <c r="A52" s="147"/>
      <c r="B52" s="147"/>
      <c r="C52" s="147"/>
      <c r="E52" s="147"/>
    </row>
    <row r="53" spans="1:5" ht="15.75" customHeight="1">
      <c r="A53" s="147"/>
      <c r="B53" s="147"/>
      <c r="C53" s="147"/>
      <c r="E53" s="147"/>
    </row>
    <row r="54" spans="1:5" ht="15.75" customHeight="1">
      <c r="A54" s="147"/>
      <c r="B54" s="147"/>
      <c r="C54" s="147"/>
      <c r="E54" s="147"/>
    </row>
    <row r="55" spans="1:5" ht="15.75" customHeight="1">
      <c r="A55" s="147"/>
      <c r="B55" s="147"/>
      <c r="C55" s="147"/>
      <c r="E55" s="147"/>
    </row>
    <row r="56" spans="1:5" ht="15.75" customHeight="1">
      <c r="A56" s="147"/>
      <c r="B56" s="147"/>
      <c r="C56" s="147"/>
      <c r="E56" s="147"/>
    </row>
    <row r="57" spans="1:5" ht="15.75" customHeight="1">
      <c r="A57" s="147"/>
      <c r="B57" s="147"/>
      <c r="C57" s="147"/>
      <c r="E57" s="147"/>
    </row>
    <row r="58" spans="1:5" ht="15.75" customHeight="1">
      <c r="A58" s="147"/>
      <c r="B58" s="147"/>
      <c r="C58" s="147"/>
      <c r="E58" s="147"/>
    </row>
    <row r="59" spans="1:5" ht="15.75" customHeight="1">
      <c r="A59" s="147"/>
      <c r="B59" s="147"/>
      <c r="C59" s="147"/>
      <c r="E59" s="147"/>
    </row>
    <row r="60" spans="1:5" ht="15.75" customHeight="1">
      <c r="A60" s="147"/>
      <c r="B60" s="147"/>
      <c r="C60" s="147"/>
      <c r="E60" s="147"/>
    </row>
    <row r="61" spans="1:5" ht="15.75" customHeight="1">
      <c r="A61" s="147"/>
      <c r="B61" s="147"/>
      <c r="C61" s="147"/>
      <c r="E61" s="147"/>
    </row>
    <row r="62" spans="1:5" ht="15.75" customHeight="1">
      <c r="A62" s="147"/>
      <c r="B62" s="147"/>
      <c r="C62" s="147"/>
      <c r="E62" s="147"/>
    </row>
    <row r="63" spans="1:5" ht="15.75" customHeight="1">
      <c r="A63" s="147"/>
      <c r="B63" s="147"/>
      <c r="C63" s="147"/>
      <c r="E63" s="147"/>
    </row>
    <row r="64" spans="1:5" ht="15.75" customHeight="1">
      <c r="A64" s="147"/>
      <c r="B64" s="147"/>
      <c r="C64" s="147"/>
      <c r="E64" s="147"/>
    </row>
    <row r="65" spans="1:5" ht="15.75" customHeight="1">
      <c r="A65" s="147"/>
      <c r="B65" s="147"/>
      <c r="C65" s="147"/>
      <c r="E65" s="147"/>
    </row>
    <row r="66" spans="1:5" ht="15.75" customHeight="1">
      <c r="A66" s="147"/>
      <c r="B66" s="147"/>
      <c r="C66" s="147"/>
      <c r="E66" s="147"/>
    </row>
    <row r="67" spans="1:5" ht="15.75" customHeight="1">
      <c r="A67" s="147"/>
      <c r="B67" s="147"/>
      <c r="C67" s="147"/>
      <c r="E67" s="147"/>
    </row>
    <row r="68" spans="1:5" ht="15.75" customHeight="1">
      <c r="A68" s="147"/>
      <c r="B68" s="147"/>
      <c r="C68" s="147"/>
      <c r="E68" s="147"/>
    </row>
    <row r="69" spans="1:5" ht="15.75" customHeight="1">
      <c r="A69" s="147"/>
      <c r="B69" s="147"/>
      <c r="C69" s="147"/>
      <c r="E69" s="147"/>
    </row>
    <row r="70" spans="1:5" ht="15.75" customHeight="1">
      <c r="A70" s="147"/>
      <c r="B70" s="147"/>
      <c r="C70" s="147"/>
      <c r="E70" s="147"/>
    </row>
    <row r="71" spans="1:5" ht="15.75" customHeight="1">
      <c r="A71" s="147"/>
      <c r="B71" s="147"/>
      <c r="C71" s="147"/>
      <c r="E71" s="147"/>
    </row>
    <row r="72" spans="1:5" ht="15.75" customHeight="1">
      <c r="A72" s="147"/>
      <c r="B72" s="147"/>
      <c r="C72" s="147"/>
      <c r="E72" s="147"/>
    </row>
    <row r="73" spans="1:5" ht="15.75" customHeight="1">
      <c r="A73" s="147"/>
      <c r="B73" s="147"/>
      <c r="C73" s="147"/>
      <c r="E73" s="147"/>
    </row>
    <row r="74" spans="1:5" ht="15.75" customHeight="1">
      <c r="A74" s="147"/>
      <c r="B74" s="147"/>
      <c r="C74" s="147"/>
      <c r="E74" s="147"/>
    </row>
    <row r="75" spans="1:5" ht="15.75" customHeight="1">
      <c r="A75" s="147"/>
      <c r="B75" s="147"/>
      <c r="C75" s="147"/>
      <c r="E75" s="147"/>
    </row>
    <row r="76" spans="1:5" ht="15.75" customHeight="1">
      <c r="A76" s="147"/>
      <c r="B76" s="147"/>
      <c r="C76" s="147"/>
      <c r="E76" s="147"/>
    </row>
    <row r="77" spans="1:5" ht="15.75" customHeight="1">
      <c r="A77" s="147"/>
      <c r="B77" s="147"/>
      <c r="C77" s="147"/>
      <c r="E77" s="147"/>
    </row>
    <row r="78" spans="1:5" ht="15.75" customHeight="1">
      <c r="A78" s="147"/>
      <c r="B78" s="147"/>
      <c r="C78" s="147"/>
      <c r="E78" s="147"/>
    </row>
    <row r="79" spans="1:5" ht="15.75" customHeight="1">
      <c r="A79" s="147"/>
      <c r="B79" s="147"/>
      <c r="C79" s="147"/>
      <c r="E79" s="147"/>
    </row>
    <row r="80" spans="1:5" ht="15.75" customHeight="1">
      <c r="A80" s="147"/>
      <c r="B80" s="147"/>
      <c r="C80" s="147"/>
      <c r="E80" s="147"/>
    </row>
    <row r="81" spans="1:5" ht="15.75" customHeight="1">
      <c r="A81" s="147"/>
      <c r="B81" s="147"/>
      <c r="C81" s="147"/>
      <c r="E81" s="147"/>
    </row>
    <row r="82" spans="1:5" ht="15.75" customHeight="1">
      <c r="A82" s="147"/>
      <c r="B82" s="147"/>
      <c r="C82" s="147"/>
      <c r="E82" s="147"/>
    </row>
    <row r="83" spans="1:5" ht="15.75" customHeight="1">
      <c r="A83" s="147"/>
      <c r="B83" s="147"/>
      <c r="C83" s="147"/>
      <c r="E83" s="147"/>
    </row>
    <row r="84" spans="1:5" ht="15.75" customHeight="1">
      <c r="A84" s="147"/>
      <c r="B84" s="147"/>
      <c r="C84" s="147"/>
      <c r="E84" s="147"/>
    </row>
    <row r="85" spans="1:5" ht="15.75" customHeight="1">
      <c r="A85" s="147"/>
      <c r="B85" s="147"/>
      <c r="C85" s="147"/>
      <c r="E85" s="147"/>
    </row>
    <row r="86" spans="1:5" ht="15.75" customHeight="1">
      <c r="A86" s="147"/>
      <c r="B86" s="147"/>
      <c r="C86" s="147"/>
      <c r="E86" s="147"/>
    </row>
    <row r="87" spans="1:5" ht="15.75" customHeight="1">
      <c r="A87" s="147"/>
      <c r="B87" s="147"/>
      <c r="C87" s="147"/>
      <c r="E87" s="147"/>
    </row>
    <row r="88" spans="1:5" ht="15.75" customHeight="1">
      <c r="A88" s="147"/>
      <c r="B88" s="147"/>
      <c r="C88" s="147"/>
      <c r="E88" s="147"/>
    </row>
    <row r="89" spans="1:5" ht="15.75" customHeight="1">
      <c r="A89" s="147"/>
      <c r="B89" s="147"/>
      <c r="C89" s="147"/>
      <c r="E89" s="147"/>
    </row>
    <row r="90" spans="1:5" ht="15.75" customHeight="1">
      <c r="A90" s="147"/>
      <c r="B90" s="147"/>
      <c r="C90" s="147"/>
      <c r="E90" s="147"/>
    </row>
    <row r="91" spans="1:5" ht="15.75" customHeight="1">
      <c r="A91" s="147"/>
      <c r="B91" s="147"/>
      <c r="C91" s="147"/>
      <c r="E91" s="147"/>
    </row>
    <row r="92" spans="1:5" ht="15.75" customHeight="1">
      <c r="A92" s="147"/>
      <c r="B92" s="147"/>
      <c r="C92" s="147"/>
      <c r="E92" s="147"/>
    </row>
    <row r="93" spans="1:5" ht="15.75" customHeight="1">
      <c r="A93" s="147"/>
      <c r="B93" s="147"/>
      <c r="C93" s="147"/>
      <c r="E93" s="147"/>
    </row>
    <row r="94" spans="1:5" ht="15.75" customHeight="1">
      <c r="A94" s="147"/>
      <c r="B94" s="147"/>
      <c r="C94" s="147"/>
      <c r="E94" s="147"/>
    </row>
    <row r="95" spans="1:5" ht="15.75" customHeight="1">
      <c r="A95" s="147"/>
      <c r="B95" s="147"/>
      <c r="C95" s="147"/>
      <c r="E95" s="147"/>
    </row>
    <row r="96" spans="1:5" ht="15.75" customHeight="1">
      <c r="A96" s="147"/>
      <c r="B96" s="147"/>
      <c r="C96" s="147"/>
      <c r="E96" s="147"/>
    </row>
    <row r="97" spans="1:5" ht="15.75" customHeight="1">
      <c r="A97" s="147"/>
      <c r="B97" s="147"/>
      <c r="C97" s="147"/>
      <c r="E97" s="147"/>
    </row>
    <row r="98" spans="1:5" ht="15.75" customHeight="1">
      <c r="A98" s="147"/>
      <c r="B98" s="147"/>
      <c r="C98" s="147"/>
      <c r="E98" s="147"/>
    </row>
    <row r="99" spans="1:5" ht="15.75" customHeight="1">
      <c r="A99" s="147"/>
      <c r="B99" s="147"/>
      <c r="C99" s="147"/>
      <c r="E99" s="147"/>
    </row>
    <row r="100" spans="1:5" ht="15.75" customHeight="1">
      <c r="A100" s="147"/>
      <c r="B100" s="147"/>
      <c r="C100" s="147"/>
      <c r="E100" s="147"/>
    </row>
    <row r="101" spans="1:5" ht="15.75" customHeight="1">
      <c r="A101" s="147"/>
      <c r="B101" s="147"/>
      <c r="C101" s="147"/>
      <c r="E101" s="147"/>
    </row>
    <row r="102" spans="1:5" ht="15.75" customHeight="1">
      <c r="A102" s="147"/>
      <c r="B102" s="147"/>
      <c r="C102" s="147"/>
      <c r="E102" s="147"/>
    </row>
    <row r="103" spans="1:5" ht="15.75" customHeight="1">
      <c r="A103" s="147"/>
      <c r="B103" s="147"/>
      <c r="C103" s="147"/>
      <c r="E103" s="147"/>
    </row>
    <row r="104" spans="1:5" ht="15.75" customHeight="1">
      <c r="A104" s="147"/>
      <c r="B104" s="147"/>
      <c r="C104" s="147"/>
      <c r="E104" s="147"/>
    </row>
    <row r="105" spans="1:5" ht="15.75" customHeight="1">
      <c r="A105" s="147"/>
      <c r="B105" s="147"/>
      <c r="C105" s="147"/>
      <c r="E105" s="147"/>
    </row>
    <row r="106" spans="1:5" ht="15.75" customHeight="1">
      <c r="A106" s="147"/>
      <c r="B106" s="147"/>
      <c r="C106" s="147"/>
      <c r="E106" s="147"/>
    </row>
    <row r="107" spans="1:5" ht="15.75" customHeight="1">
      <c r="A107" s="147"/>
      <c r="B107" s="147"/>
      <c r="C107" s="147"/>
      <c r="E107" s="147"/>
    </row>
    <row r="108" spans="1:5" ht="15.75" customHeight="1">
      <c r="A108" s="147"/>
      <c r="B108" s="147"/>
      <c r="C108" s="147"/>
      <c r="E108" s="147"/>
    </row>
    <row r="109" spans="1:5" ht="15.75" customHeight="1">
      <c r="A109" s="147"/>
      <c r="B109" s="147"/>
      <c r="C109" s="147"/>
      <c r="E109" s="147"/>
    </row>
    <row r="110" spans="1:5" ht="15.75" customHeight="1">
      <c r="A110" s="147"/>
      <c r="B110" s="147"/>
      <c r="C110" s="147"/>
      <c r="E110" s="147"/>
    </row>
    <row r="111" spans="1:5" ht="15.75" customHeight="1">
      <c r="A111" s="147"/>
      <c r="B111" s="147"/>
      <c r="C111" s="147"/>
      <c r="E111" s="147"/>
    </row>
    <row r="112" spans="1:5" ht="15.75" customHeight="1">
      <c r="A112" s="147"/>
      <c r="B112" s="147"/>
      <c r="C112" s="147"/>
      <c r="E112" s="147"/>
    </row>
    <row r="113" spans="1:5" ht="15.75" customHeight="1">
      <c r="A113" s="147"/>
      <c r="B113" s="147"/>
      <c r="C113" s="147"/>
      <c r="E113" s="147"/>
    </row>
    <row r="114" spans="1:5" ht="15.75" customHeight="1">
      <c r="A114" s="147"/>
      <c r="B114" s="147"/>
      <c r="C114" s="147"/>
      <c r="E114" s="147"/>
    </row>
    <row r="115" spans="1:5" ht="15.75" customHeight="1">
      <c r="A115" s="147"/>
      <c r="B115" s="147"/>
      <c r="C115" s="147"/>
      <c r="E115" s="147"/>
    </row>
    <row r="116" spans="1:5" ht="15.75" customHeight="1">
      <c r="A116" s="147"/>
      <c r="B116" s="147"/>
      <c r="C116" s="147"/>
      <c r="E116" s="147"/>
    </row>
    <row r="117" spans="1:5" ht="15.75" customHeight="1">
      <c r="A117" s="147"/>
      <c r="B117" s="147"/>
      <c r="C117" s="147"/>
      <c r="E117" s="147"/>
    </row>
    <row r="118" spans="1:5" ht="15.75" customHeight="1">
      <c r="A118" s="147"/>
      <c r="B118" s="147"/>
      <c r="C118" s="147"/>
      <c r="E118" s="147"/>
    </row>
    <row r="119" spans="1:5" ht="15.75" customHeight="1">
      <c r="A119" s="147"/>
      <c r="B119" s="147"/>
      <c r="C119" s="147"/>
      <c r="E119" s="147"/>
    </row>
    <row r="120" spans="1:5" ht="15.75" customHeight="1">
      <c r="A120" s="147"/>
      <c r="B120" s="147"/>
      <c r="C120" s="147"/>
      <c r="E120" s="147"/>
    </row>
    <row r="121" spans="1:5" ht="15.75" customHeight="1">
      <c r="A121" s="147"/>
      <c r="B121" s="147"/>
      <c r="C121" s="147"/>
      <c r="E121" s="147"/>
    </row>
    <row r="122" spans="1:5" ht="15.75" customHeight="1">
      <c r="A122" s="147"/>
      <c r="B122" s="147"/>
      <c r="C122" s="147"/>
      <c r="E122" s="147"/>
    </row>
    <row r="123" spans="1:5" ht="15.75" customHeight="1">
      <c r="A123" s="147"/>
      <c r="B123" s="147"/>
      <c r="C123" s="147"/>
      <c r="E123" s="147"/>
    </row>
    <row r="124" spans="1:5" ht="15.75" customHeight="1">
      <c r="A124" s="147"/>
      <c r="B124" s="147"/>
      <c r="C124" s="147"/>
      <c r="E124" s="147"/>
    </row>
    <row r="125" spans="1:5" ht="15.75" customHeight="1">
      <c r="A125" s="147"/>
      <c r="B125" s="147"/>
      <c r="C125" s="147"/>
      <c r="E125" s="147"/>
    </row>
    <row r="126" spans="1:5" ht="15.75" customHeight="1">
      <c r="A126" s="147"/>
      <c r="B126" s="147"/>
      <c r="C126" s="147"/>
      <c r="E126" s="147"/>
    </row>
    <row r="127" spans="1:5" ht="15.75" customHeight="1">
      <c r="A127" s="147"/>
      <c r="B127" s="147"/>
      <c r="C127" s="147"/>
      <c r="E127" s="147"/>
    </row>
    <row r="128" spans="1:5" ht="15.75" customHeight="1">
      <c r="A128" s="147"/>
      <c r="B128" s="147"/>
      <c r="C128" s="147"/>
      <c r="E128" s="147"/>
    </row>
    <row r="129" spans="1:5" ht="15.75" customHeight="1">
      <c r="A129" s="147"/>
      <c r="B129" s="147"/>
      <c r="C129" s="147"/>
      <c r="E129" s="147"/>
    </row>
    <row r="130" spans="1:5" ht="15.75" customHeight="1">
      <c r="A130" s="147"/>
      <c r="B130" s="147"/>
      <c r="C130" s="147"/>
      <c r="E130" s="147"/>
    </row>
    <row r="131" spans="1:5" ht="15.75" customHeight="1">
      <c r="A131" s="147"/>
      <c r="B131" s="147"/>
      <c r="C131" s="147"/>
      <c r="E131" s="147"/>
    </row>
    <row r="132" spans="1:5" ht="15.75" customHeight="1">
      <c r="A132" s="147"/>
      <c r="B132" s="147"/>
      <c r="C132" s="147"/>
      <c r="E132" s="147"/>
    </row>
    <row r="133" spans="1:5" ht="15.75" customHeight="1">
      <c r="A133" s="147"/>
      <c r="B133" s="147"/>
      <c r="C133" s="147"/>
      <c r="E133" s="147"/>
    </row>
    <row r="134" spans="1:5" ht="15.75" customHeight="1">
      <c r="A134" s="147"/>
      <c r="B134" s="147"/>
      <c r="C134" s="147"/>
      <c r="E134" s="147"/>
    </row>
    <row r="135" spans="1:5" ht="15.75" customHeight="1">
      <c r="A135" s="147"/>
      <c r="B135" s="147"/>
      <c r="C135" s="147"/>
      <c r="E135" s="147"/>
    </row>
    <row r="136" spans="1:5" ht="15.75" customHeight="1">
      <c r="A136" s="147"/>
      <c r="B136" s="147"/>
      <c r="C136" s="147"/>
      <c r="E136" s="147"/>
    </row>
    <row r="137" spans="1:5" ht="15.75" customHeight="1">
      <c r="A137" s="147"/>
      <c r="B137" s="147"/>
      <c r="C137" s="147"/>
      <c r="E137" s="147"/>
    </row>
    <row r="138" spans="1:5" ht="15.75" customHeight="1">
      <c r="A138" s="147"/>
      <c r="B138" s="147"/>
      <c r="C138" s="147"/>
      <c r="E138" s="147"/>
    </row>
    <row r="139" spans="1:5" ht="15.75" customHeight="1">
      <c r="A139" s="147"/>
      <c r="B139" s="147"/>
      <c r="C139" s="147"/>
      <c r="E139" s="147"/>
    </row>
    <row r="140" spans="1:5" ht="15.75" customHeight="1">
      <c r="A140" s="147"/>
      <c r="B140" s="147"/>
      <c r="C140" s="147"/>
      <c r="E140" s="147"/>
    </row>
    <row r="141" spans="1:5" ht="15.75" customHeight="1">
      <c r="A141" s="147"/>
      <c r="B141" s="147"/>
      <c r="C141" s="147"/>
      <c r="E141" s="147"/>
    </row>
    <row r="142" spans="1:5" ht="15.75" customHeight="1">
      <c r="A142" s="147"/>
      <c r="B142" s="147"/>
      <c r="C142" s="147"/>
      <c r="E142" s="147"/>
    </row>
    <row r="143" spans="1:5" ht="15.75" customHeight="1">
      <c r="A143" s="147"/>
      <c r="B143" s="147"/>
      <c r="C143" s="147"/>
      <c r="E143" s="147"/>
    </row>
    <row r="144" spans="1:5" ht="15.75" customHeight="1">
      <c r="A144" s="147"/>
      <c r="B144" s="147"/>
      <c r="C144" s="147"/>
      <c r="E144" s="147"/>
    </row>
    <row r="145" spans="1:5" ht="15.75" customHeight="1">
      <c r="A145" s="147"/>
      <c r="B145" s="147"/>
      <c r="C145" s="147"/>
      <c r="E145" s="147"/>
    </row>
    <row r="146" spans="1:5" ht="15.75" customHeight="1">
      <c r="A146" s="147"/>
      <c r="B146" s="147"/>
      <c r="C146" s="147"/>
      <c r="E146" s="147"/>
    </row>
    <row r="147" spans="1:5" ht="15.75" customHeight="1">
      <c r="A147" s="147"/>
      <c r="B147" s="147"/>
      <c r="C147" s="147"/>
      <c r="E147" s="147"/>
    </row>
    <row r="148" spans="1:5" ht="15.75" customHeight="1">
      <c r="A148" s="147"/>
      <c r="B148" s="147"/>
      <c r="C148" s="147"/>
      <c r="E148" s="147"/>
    </row>
    <row r="149" spans="1:5" ht="15.75" customHeight="1">
      <c r="A149" s="147"/>
      <c r="B149" s="147"/>
      <c r="C149" s="147"/>
      <c r="E149" s="147"/>
    </row>
    <row r="150" spans="1:5" ht="15.75" customHeight="1">
      <c r="A150" s="147"/>
      <c r="B150" s="147"/>
      <c r="C150" s="147"/>
      <c r="E150" s="147"/>
    </row>
    <row r="151" spans="1:5" ht="15.75" customHeight="1">
      <c r="A151" s="147"/>
      <c r="B151" s="147"/>
      <c r="C151" s="147"/>
      <c r="E151" s="147"/>
    </row>
    <row r="152" spans="1:5" ht="15.75" customHeight="1">
      <c r="A152" s="147"/>
      <c r="B152" s="147"/>
      <c r="C152" s="147"/>
      <c r="E152" s="147"/>
    </row>
    <row r="153" spans="1:5" ht="15.75" customHeight="1">
      <c r="A153" s="147"/>
      <c r="B153" s="147"/>
      <c r="C153" s="147"/>
      <c r="E153" s="147"/>
    </row>
    <row r="154" spans="1:5" ht="15.75" customHeight="1">
      <c r="A154" s="147"/>
      <c r="B154" s="147"/>
      <c r="C154" s="147"/>
      <c r="E154" s="147"/>
    </row>
    <row r="155" spans="1:5" ht="15.75" customHeight="1">
      <c r="A155" s="147"/>
      <c r="B155" s="147"/>
      <c r="C155" s="147"/>
      <c r="E155" s="147"/>
    </row>
    <row r="156" spans="1:5" ht="15.75" customHeight="1">
      <c r="A156" s="147"/>
      <c r="B156" s="147"/>
      <c r="C156" s="147"/>
      <c r="E156" s="147"/>
    </row>
    <row r="157" spans="1:5" ht="15.75" customHeight="1">
      <c r="A157" s="147"/>
      <c r="B157" s="147"/>
      <c r="C157" s="147"/>
      <c r="E157" s="147"/>
    </row>
    <row r="158" spans="1:5" ht="15.75" customHeight="1">
      <c r="A158" s="147"/>
      <c r="B158" s="147"/>
      <c r="C158" s="147"/>
      <c r="E158" s="147"/>
    </row>
    <row r="159" spans="1:5" ht="15.75" customHeight="1">
      <c r="A159" s="147"/>
      <c r="B159" s="147"/>
      <c r="C159" s="147"/>
      <c r="E159" s="147"/>
    </row>
    <row r="160" spans="1:5" ht="15.75" customHeight="1">
      <c r="A160" s="147"/>
      <c r="B160" s="147"/>
      <c r="C160" s="147"/>
      <c r="E160" s="147"/>
    </row>
    <row r="161" spans="1:5" ht="15.75" customHeight="1">
      <c r="A161" s="147"/>
      <c r="B161" s="147"/>
      <c r="C161" s="147"/>
      <c r="E161" s="147"/>
    </row>
    <row r="162" spans="1:5" ht="15.75" customHeight="1">
      <c r="A162" s="147"/>
      <c r="B162" s="147"/>
      <c r="C162" s="147"/>
      <c r="E162" s="147"/>
    </row>
    <row r="163" spans="1:5" ht="15.75" customHeight="1">
      <c r="A163" s="147"/>
      <c r="B163" s="147"/>
      <c r="C163" s="147"/>
      <c r="E163" s="147"/>
    </row>
    <row r="164" spans="1:5" ht="15.75" customHeight="1">
      <c r="A164" s="147"/>
      <c r="B164" s="147"/>
      <c r="C164" s="147"/>
      <c r="E164" s="147"/>
    </row>
    <row r="165" spans="1:5" ht="15.75" customHeight="1">
      <c r="A165" s="147"/>
      <c r="B165" s="147"/>
      <c r="C165" s="147"/>
      <c r="E165" s="147"/>
    </row>
    <row r="166" spans="1:5" ht="15.75" customHeight="1">
      <c r="A166" s="147"/>
      <c r="B166" s="147"/>
      <c r="C166" s="147"/>
      <c r="E166" s="147"/>
    </row>
    <row r="167" spans="1:5" ht="15.75" customHeight="1">
      <c r="A167" s="147"/>
      <c r="B167" s="147"/>
      <c r="C167" s="147"/>
      <c r="E167" s="147"/>
    </row>
    <row r="168" spans="1:5" ht="15.75" customHeight="1">
      <c r="A168" s="147"/>
      <c r="B168" s="147"/>
      <c r="C168" s="147"/>
      <c r="E168" s="147"/>
    </row>
    <row r="169" spans="1:5" ht="15.75" customHeight="1">
      <c r="A169" s="147"/>
      <c r="B169" s="147"/>
      <c r="C169" s="147"/>
      <c r="E169" s="147"/>
    </row>
    <row r="170" spans="1:5" ht="15.75" customHeight="1">
      <c r="A170" s="147"/>
      <c r="B170" s="147"/>
      <c r="C170" s="147"/>
      <c r="E170" s="147"/>
    </row>
    <row r="171" spans="1:5" ht="15.75" customHeight="1">
      <c r="A171" s="147"/>
      <c r="B171" s="147"/>
      <c r="C171" s="147"/>
      <c r="E171" s="147"/>
    </row>
    <row r="172" spans="1:5" ht="15.75" customHeight="1">
      <c r="A172" s="147"/>
      <c r="B172" s="147"/>
      <c r="C172" s="147"/>
      <c r="E172" s="147"/>
    </row>
    <row r="173" spans="1:5" ht="15.75" customHeight="1">
      <c r="A173" s="147"/>
      <c r="B173" s="147"/>
      <c r="C173" s="147"/>
      <c r="E173" s="147"/>
    </row>
    <row r="174" spans="1:5" ht="15.75" customHeight="1">
      <c r="A174" s="147"/>
      <c r="B174" s="147"/>
      <c r="C174" s="147"/>
      <c r="E174" s="147"/>
    </row>
    <row r="175" spans="1:5" ht="15.75" customHeight="1">
      <c r="A175" s="147"/>
      <c r="B175" s="147"/>
      <c r="C175" s="147"/>
      <c r="E175" s="147"/>
    </row>
    <row r="176" spans="1:5" ht="15.75" customHeight="1">
      <c r="A176" s="147"/>
      <c r="B176" s="147"/>
      <c r="C176" s="147"/>
      <c r="E176" s="147"/>
    </row>
    <row r="177" spans="1:5" ht="15.75" customHeight="1">
      <c r="A177" s="147"/>
      <c r="B177" s="147"/>
      <c r="C177" s="147"/>
      <c r="E177" s="147"/>
    </row>
    <row r="178" spans="1:5" ht="15.75" customHeight="1">
      <c r="A178" s="147"/>
      <c r="B178" s="147"/>
      <c r="C178" s="147"/>
      <c r="E178" s="147"/>
    </row>
    <row r="179" spans="1:5" ht="15.75" customHeight="1">
      <c r="A179" s="147"/>
      <c r="B179" s="147"/>
      <c r="C179" s="147"/>
      <c r="E179" s="147"/>
    </row>
    <row r="180" spans="1:5" ht="15.75" customHeight="1">
      <c r="A180" s="147"/>
      <c r="B180" s="147"/>
      <c r="C180" s="147"/>
      <c r="E180" s="147"/>
    </row>
    <row r="181" spans="1:5" ht="15.75" customHeight="1">
      <c r="A181" s="147"/>
      <c r="B181" s="147"/>
      <c r="C181" s="147"/>
      <c r="E181" s="147"/>
    </row>
    <row r="182" spans="1:5" ht="15.75" customHeight="1">
      <c r="A182" s="147"/>
      <c r="B182" s="147"/>
      <c r="C182" s="147"/>
      <c r="E182" s="147"/>
    </row>
    <row r="183" spans="1:5" ht="15.75" customHeight="1">
      <c r="A183" s="147"/>
      <c r="B183" s="147"/>
      <c r="C183" s="147"/>
      <c r="E183" s="147"/>
    </row>
    <row r="184" spans="1:5" ht="15.75" customHeight="1">
      <c r="A184" s="147"/>
      <c r="B184" s="147"/>
      <c r="C184" s="147"/>
      <c r="E184" s="147"/>
    </row>
    <row r="185" spans="1:5" ht="15.75" customHeight="1">
      <c r="A185" s="147"/>
      <c r="B185" s="147"/>
      <c r="C185" s="147"/>
      <c r="E185" s="147"/>
    </row>
    <row r="186" spans="1:5" ht="15.75" customHeight="1">
      <c r="A186" s="147"/>
      <c r="B186" s="147"/>
      <c r="C186" s="147"/>
      <c r="E186" s="147"/>
    </row>
    <row r="187" spans="1:5" ht="15.75" customHeight="1">
      <c r="A187" s="147"/>
      <c r="B187" s="147"/>
      <c r="C187" s="147"/>
      <c r="E187" s="147"/>
    </row>
    <row r="188" spans="1:5" ht="15.75" customHeight="1">
      <c r="A188" s="147"/>
      <c r="B188" s="147"/>
      <c r="C188" s="147"/>
      <c r="E188" s="147"/>
    </row>
    <row r="189" spans="1:5" ht="15.75" customHeight="1">
      <c r="A189" s="147"/>
      <c r="B189" s="147"/>
      <c r="C189" s="147"/>
      <c r="E189" s="147"/>
    </row>
    <row r="190" spans="1:5" ht="15.75" customHeight="1">
      <c r="A190" s="147"/>
      <c r="B190" s="147"/>
      <c r="C190" s="147"/>
      <c r="E190" s="147"/>
    </row>
    <row r="191" spans="1:5" ht="15.75" customHeight="1">
      <c r="A191" s="147"/>
      <c r="B191" s="147"/>
      <c r="C191" s="147"/>
      <c r="E191" s="147"/>
    </row>
    <row r="192" spans="1:5" ht="15.75" customHeight="1">
      <c r="A192" s="147"/>
      <c r="B192" s="147"/>
      <c r="C192" s="147"/>
      <c r="E192" s="147"/>
    </row>
    <row r="193" spans="1:5" ht="15.75" customHeight="1">
      <c r="A193" s="147"/>
      <c r="B193" s="147"/>
      <c r="C193" s="147"/>
      <c r="E193" s="147"/>
    </row>
    <row r="194" spans="1:5" ht="15.75" customHeight="1">
      <c r="A194" s="147"/>
      <c r="B194" s="147"/>
      <c r="C194" s="147"/>
      <c r="E194" s="147"/>
    </row>
    <row r="195" spans="1:5" ht="15.75" customHeight="1">
      <c r="A195" s="147"/>
      <c r="B195" s="147"/>
      <c r="C195" s="147"/>
      <c r="E195" s="147"/>
    </row>
    <row r="196" spans="1:5" ht="15.75" customHeight="1">
      <c r="A196" s="147"/>
      <c r="B196" s="147"/>
      <c r="C196" s="147"/>
      <c r="E196" s="147"/>
    </row>
    <row r="197" spans="1:5" ht="15.75" customHeight="1">
      <c r="A197" s="147"/>
      <c r="B197" s="147"/>
      <c r="C197" s="147"/>
      <c r="E197" s="147"/>
    </row>
    <row r="198" spans="1:5" ht="15.75" customHeight="1">
      <c r="A198" s="147"/>
      <c r="B198" s="147"/>
      <c r="C198" s="147"/>
      <c r="E198" s="147"/>
    </row>
    <row r="199" spans="1:5" ht="15.75" customHeight="1">
      <c r="A199" s="147"/>
      <c r="B199" s="147"/>
      <c r="C199" s="147"/>
      <c r="E199" s="147"/>
    </row>
    <row r="200" spans="1:5" ht="15.75" customHeight="1">
      <c r="A200" s="147"/>
      <c r="B200" s="147"/>
      <c r="C200" s="147"/>
      <c r="E200" s="147"/>
    </row>
    <row r="201" spans="1:5" ht="15.75" customHeight="1">
      <c r="A201" s="147"/>
      <c r="B201" s="147"/>
      <c r="C201" s="147"/>
      <c r="E201" s="147"/>
    </row>
    <row r="202" spans="1:5" ht="15.75" customHeight="1">
      <c r="A202" s="147"/>
      <c r="B202" s="147"/>
      <c r="C202" s="147"/>
      <c r="E202" s="147"/>
    </row>
    <row r="203" spans="1:5" ht="15.75" customHeight="1">
      <c r="A203" s="147"/>
      <c r="B203" s="147"/>
      <c r="C203" s="147"/>
      <c r="E203" s="147"/>
    </row>
    <row r="204" spans="1:5" ht="15.75" customHeight="1">
      <c r="A204" s="147"/>
      <c r="B204" s="147"/>
      <c r="C204" s="147"/>
      <c r="E204" s="147"/>
    </row>
    <row r="205" spans="1:5" ht="15.75" customHeight="1">
      <c r="A205" s="147"/>
      <c r="B205" s="147"/>
      <c r="C205" s="147"/>
      <c r="E205" s="147"/>
    </row>
    <row r="206" spans="1:5" ht="15.75" customHeight="1">
      <c r="A206" s="147"/>
      <c r="B206" s="147"/>
      <c r="C206" s="147"/>
      <c r="E206" s="147"/>
    </row>
    <row r="207" spans="1:5" ht="15.75" customHeight="1">
      <c r="A207" s="147"/>
      <c r="B207" s="147"/>
      <c r="C207" s="147"/>
      <c r="E207" s="147"/>
    </row>
    <row r="208" spans="1:5" ht="15.75" customHeight="1">
      <c r="A208" s="147"/>
      <c r="B208" s="147"/>
      <c r="C208" s="147"/>
      <c r="E208" s="147"/>
    </row>
    <row r="209" spans="1:5" ht="15.75" customHeight="1">
      <c r="A209" s="147"/>
      <c r="B209" s="147"/>
      <c r="C209" s="147"/>
      <c r="E209" s="147"/>
    </row>
    <row r="210" spans="1:5" ht="15.75" customHeight="1">
      <c r="A210" s="147"/>
      <c r="B210" s="147"/>
      <c r="C210" s="147"/>
      <c r="E210" s="147"/>
    </row>
    <row r="211" spans="1:5" ht="15.75" customHeight="1">
      <c r="A211" s="147"/>
      <c r="B211" s="147"/>
      <c r="C211" s="147"/>
      <c r="E211" s="147"/>
    </row>
    <row r="212" spans="1:5" ht="15.75" customHeight="1">
      <c r="A212" s="147"/>
      <c r="B212" s="147"/>
      <c r="C212" s="147"/>
      <c r="E212" s="147"/>
    </row>
    <row r="213" spans="1:5" ht="15.75" customHeight="1">
      <c r="A213" s="147"/>
      <c r="B213" s="147"/>
      <c r="C213" s="147"/>
      <c r="E213" s="147"/>
    </row>
    <row r="214" spans="1:5" ht="15.75" customHeight="1">
      <c r="A214" s="147"/>
      <c r="B214" s="147"/>
      <c r="C214" s="147"/>
      <c r="E214" s="147"/>
    </row>
    <row r="215" spans="1:5" ht="15.75" customHeight="1">
      <c r="A215" s="147"/>
      <c r="B215" s="147"/>
      <c r="C215" s="147"/>
      <c r="E215" s="147"/>
    </row>
    <row r="216" spans="1:5" ht="15.75" customHeight="1">
      <c r="A216" s="147"/>
      <c r="B216" s="147"/>
      <c r="C216" s="147"/>
      <c r="E216" s="147"/>
    </row>
    <row r="217" spans="1:5" ht="15.75" customHeight="1">
      <c r="A217" s="147"/>
      <c r="B217" s="147"/>
      <c r="C217" s="147"/>
      <c r="E217" s="147"/>
    </row>
    <row r="218" spans="1:5" ht="15.75" customHeight="1">
      <c r="A218" s="147"/>
      <c r="B218" s="147"/>
      <c r="C218" s="147"/>
      <c r="E218" s="147"/>
    </row>
    <row r="219" spans="1:5" ht="15.75" customHeight="1">
      <c r="A219" s="147"/>
      <c r="B219" s="147"/>
      <c r="C219" s="147"/>
      <c r="E219" s="147"/>
    </row>
    <row r="220" spans="1:5" ht="15.75" customHeight="1">
      <c r="A220" s="147"/>
      <c r="B220" s="147"/>
      <c r="C220" s="147"/>
      <c r="E220" s="147"/>
    </row>
    <row r="221" spans="1:5" ht="15.75" customHeight="1"/>
    <row r="222" spans="1:5" ht="15.75" customHeight="1"/>
    <row r="223" spans="1:5" ht="15.75" customHeight="1"/>
    <row r="224" spans="1: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K1"/>
    <mergeCell ref="A2:K2"/>
    <mergeCell ref="A3:K3"/>
    <mergeCell ref="A9:L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Deadlines</vt:lpstr>
      <vt:lpstr>Event Data</vt:lpstr>
      <vt:lpstr>Task List - New</vt:lpstr>
      <vt:lpstr>Detailed Schedule</vt:lpstr>
      <vt:lpstr>2025 VOLUNTEERS</vt:lpstr>
      <vt:lpstr>Contacts and Planning Committee</vt:lpstr>
      <vt:lpstr>Food Schedule</vt:lpstr>
      <vt:lpstr>Set up Areas-Specs</vt:lpstr>
      <vt:lpstr>Guest Speakers</vt:lpstr>
      <vt:lpstr>2020 Volunteers</vt:lpstr>
      <vt:lpstr>Capacity</vt:lpstr>
      <vt:lpstr>Other items</vt:lpstr>
      <vt:lpstr>Humber 2020 Detailed Schedule</vt:lpstr>
      <vt:lpstr>Waterloo 2020 Detailed Schedule</vt:lpstr>
      <vt:lpstr>Windsor 2020 Detailed Schedule</vt:lpstr>
      <vt:lpstr>North Bay 2019 Detailed Scehdul</vt:lpstr>
      <vt:lpstr>Durham 2020 Detailed Schedule</vt:lpstr>
      <vt:lpstr>Carleton 2020 Detailed Schedule</vt:lpstr>
      <vt:lpstr>McMaster 2020 Detailed Schedule</vt:lpstr>
      <vt:lpstr>Georgian 2020 Detailed Scehdule</vt:lpstr>
      <vt:lpstr>York 2019 Detailed Schedule</vt:lpstr>
      <vt:lpstr>Ryerson 2020 Detailed Schedule</vt:lpstr>
      <vt:lpstr>EventFTA</vt:lpstr>
      <vt:lpstr>EventName</vt:lpstr>
      <vt:lpstr>EventStartDate</vt:lpstr>
      <vt:lpstr>EventVC</vt:lpstr>
      <vt:lpstr>EventYear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dc:creator>
  <cp:lastModifiedBy>Fiona Hanlon</cp:lastModifiedBy>
  <dcterms:created xsi:type="dcterms:W3CDTF">2024-10-25T14:39:26Z</dcterms:created>
  <dcterms:modified xsi:type="dcterms:W3CDTF">2024-10-28T13:08:14Z</dcterms:modified>
</cp:coreProperties>
</file>